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ulart\Desktop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Plan1!$A$1:$Q$72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G69" i="1"/>
  <c r="I68" i="1"/>
  <c r="H68" i="1"/>
  <c r="G68" i="1"/>
  <c r="I8" i="1"/>
  <c r="H8" i="1"/>
  <c r="G8" i="1"/>
  <c r="H70" i="1" l="1"/>
  <c r="I70" i="1"/>
  <c r="J68" i="1"/>
  <c r="J69" i="1"/>
  <c r="J8" i="1"/>
  <c r="I52" i="1"/>
  <c r="H52" i="1"/>
  <c r="G52" i="1"/>
  <c r="I51" i="1"/>
  <c r="H51" i="1"/>
  <c r="G51" i="1"/>
  <c r="I37" i="1"/>
  <c r="H37" i="1"/>
  <c r="G37" i="1"/>
  <c r="M8" i="1" l="1"/>
  <c r="L8" i="1"/>
  <c r="J51" i="1"/>
  <c r="J70" i="1"/>
  <c r="J52" i="1"/>
  <c r="I53" i="1"/>
  <c r="H53" i="1"/>
  <c r="J37" i="1"/>
  <c r="I62" i="1"/>
  <c r="H62" i="1"/>
  <c r="G62" i="1"/>
  <c r="I61" i="1"/>
  <c r="H61" i="1"/>
  <c r="G61" i="1"/>
  <c r="I57" i="1"/>
  <c r="H57" i="1"/>
  <c r="G57" i="1"/>
  <c r="I56" i="1"/>
  <c r="H56" i="1"/>
  <c r="G56" i="1"/>
  <c r="I22" i="1"/>
  <c r="H22" i="1"/>
  <c r="G22" i="1"/>
  <c r="I25" i="1"/>
  <c r="H25" i="1"/>
  <c r="G25" i="1"/>
  <c r="J53" i="1" l="1"/>
  <c r="L53" i="1" s="1"/>
  <c r="O8" i="1"/>
  <c r="M70" i="1"/>
  <c r="L70" i="1"/>
  <c r="H63" i="1"/>
  <c r="I58" i="1"/>
  <c r="J62" i="1"/>
  <c r="J57" i="1"/>
  <c r="I63" i="1"/>
  <c r="J61" i="1"/>
  <c r="H58" i="1"/>
  <c r="J56" i="1"/>
  <c r="J58" i="1" s="1"/>
  <c r="J25" i="1"/>
  <c r="J22" i="1"/>
  <c r="M53" i="1" l="1"/>
  <c r="O53" i="1" s="1"/>
  <c r="O70" i="1"/>
  <c r="M25" i="1"/>
  <c r="L25" i="1"/>
  <c r="M22" i="1"/>
  <c r="L22" i="1"/>
  <c r="M58" i="1"/>
  <c r="L58" i="1"/>
  <c r="J63" i="1"/>
  <c r="I65" i="1"/>
  <c r="H65" i="1"/>
  <c r="G65" i="1"/>
  <c r="I18" i="1"/>
  <c r="I28" i="1"/>
  <c r="I29" i="1"/>
  <c r="I35" i="1"/>
  <c r="I36" i="1"/>
  <c r="I38" i="1"/>
  <c r="I39" i="1"/>
  <c r="I40" i="1"/>
  <c r="I44" i="1"/>
  <c r="I45" i="1"/>
  <c r="I17" i="1"/>
  <c r="H28" i="1"/>
  <c r="H29" i="1"/>
  <c r="H35" i="1"/>
  <c r="H36" i="1"/>
  <c r="H38" i="1"/>
  <c r="H39" i="1"/>
  <c r="H40" i="1"/>
  <c r="H44" i="1"/>
  <c r="H45" i="1"/>
  <c r="G28" i="1"/>
  <c r="G29" i="1"/>
  <c r="G35" i="1"/>
  <c r="G36" i="1"/>
  <c r="G38" i="1"/>
  <c r="G39" i="1"/>
  <c r="G40" i="1"/>
  <c r="G44" i="1"/>
  <c r="G45" i="1"/>
  <c r="I12" i="1"/>
  <c r="I13" i="1"/>
  <c r="I14" i="1"/>
  <c r="I15" i="1"/>
  <c r="I16" i="1"/>
  <c r="H12" i="1"/>
  <c r="H13" i="1"/>
  <c r="H14" i="1"/>
  <c r="H15" i="1"/>
  <c r="H16" i="1"/>
  <c r="H17" i="1"/>
  <c r="H18" i="1"/>
  <c r="I11" i="1"/>
  <c r="H11" i="1"/>
  <c r="G12" i="1"/>
  <c r="G13" i="1"/>
  <c r="G14" i="1"/>
  <c r="G15" i="1"/>
  <c r="G16" i="1"/>
  <c r="G17" i="1"/>
  <c r="G18" i="1"/>
  <c r="G11" i="1"/>
  <c r="O22" i="1" l="1"/>
  <c r="O58" i="1"/>
  <c r="O25" i="1"/>
  <c r="M63" i="1"/>
  <c r="L63" i="1"/>
  <c r="J65" i="1"/>
  <c r="J39" i="1"/>
  <c r="J35" i="1"/>
  <c r="J11" i="1"/>
  <c r="J16" i="1"/>
  <c r="J15" i="1"/>
  <c r="J45" i="1"/>
  <c r="J38" i="1"/>
  <c r="J29" i="1"/>
  <c r="J17" i="1"/>
  <c r="H19" i="1"/>
  <c r="J13" i="1"/>
  <c r="I19" i="1"/>
  <c r="J44" i="1"/>
  <c r="H30" i="1"/>
  <c r="I41" i="1"/>
  <c r="J14" i="1"/>
  <c r="J40" i="1"/>
  <c r="H41" i="1"/>
  <c r="I46" i="1"/>
  <c r="I30" i="1"/>
  <c r="J36" i="1"/>
  <c r="J12" i="1"/>
  <c r="H46" i="1"/>
  <c r="J18" i="1"/>
  <c r="J28" i="1"/>
  <c r="O63" i="1" l="1"/>
  <c r="M65" i="1"/>
  <c r="L65" i="1"/>
  <c r="I72" i="1"/>
  <c r="H72" i="1"/>
  <c r="J46" i="1"/>
  <c r="L46" i="1" s="1"/>
  <c r="J30" i="1"/>
  <c r="L30" i="1" s="1"/>
  <c r="J41" i="1"/>
  <c r="J19" i="1"/>
  <c r="L19" i="1" s="1"/>
  <c r="O65" i="1" l="1"/>
  <c r="M41" i="1"/>
  <c r="L41" i="1"/>
  <c r="M30" i="1"/>
  <c r="M46" i="1"/>
  <c r="J72" i="1"/>
  <c r="M19" i="1"/>
  <c r="O46" i="1" l="1"/>
  <c r="O30" i="1"/>
  <c r="O41" i="1"/>
  <c r="M72" i="1"/>
  <c r="O19" i="1"/>
  <c r="O72" i="1" l="1"/>
</calcChain>
</file>

<file path=xl/sharedStrings.xml><?xml version="1.0" encoding="utf-8"?>
<sst xmlns="http://schemas.openxmlformats.org/spreadsheetml/2006/main" count="175" uniqueCount="111">
  <si>
    <t>Item</t>
  </si>
  <si>
    <t>Descrição</t>
  </si>
  <si>
    <t>Quantidade</t>
  </si>
  <si>
    <t>Material</t>
  </si>
  <si>
    <t>Mão-de-Obra</t>
  </si>
  <si>
    <t>Total</t>
  </si>
  <si>
    <t>PAREDE EXTERNA ÁREA SUL</t>
  </si>
  <si>
    <t xml:space="preserve"> 1. 1.</t>
  </si>
  <si>
    <t xml:space="preserve"> 1. 2.</t>
  </si>
  <si>
    <t>M</t>
  </si>
  <si>
    <t>M2</t>
  </si>
  <si>
    <t xml:space="preserve"> 1. 3.</t>
  </si>
  <si>
    <t xml:space="preserve"> 1. 4.</t>
  </si>
  <si>
    <t xml:space="preserve"> 1. 5.</t>
  </si>
  <si>
    <t>PAREDE CENTRAL</t>
  </si>
  <si>
    <t xml:space="preserve"> 2. 1.</t>
  </si>
  <si>
    <t xml:space="preserve"> 2. 2.</t>
  </si>
  <si>
    <t>PAREDES INTERNAS, LAJES, PISO, DOMUS DE LUZ</t>
  </si>
  <si>
    <t xml:space="preserve"> 3. 1.</t>
  </si>
  <si>
    <t xml:space="preserve"> 3. 2.</t>
  </si>
  <si>
    <t xml:space="preserve"> 3. 3.</t>
  </si>
  <si>
    <t xml:space="preserve"> 3. 4.</t>
  </si>
  <si>
    <t xml:space="preserve"> 3. 5.</t>
  </si>
  <si>
    <t>REPOSICIONAMENTO DAS LUMINÁRIAS - 1VB</t>
  </si>
  <si>
    <t>1. 2. 1.</t>
  </si>
  <si>
    <t>1. 2. 2.</t>
  </si>
  <si>
    <t>1. 2. 3.</t>
  </si>
  <si>
    <t>1. 2. 4.</t>
  </si>
  <si>
    <t>1. 2. 5.</t>
  </si>
  <si>
    <t>1. 2. 6.</t>
  </si>
  <si>
    <t>1. 2. 7.</t>
  </si>
  <si>
    <t>1. 2. 8.</t>
  </si>
  <si>
    <t>CINTA DE CONCRETO (0,20 X 0,15M)</t>
  </si>
  <si>
    <t>CHAPISCO CI-AR 1:3-7MM PREPARO E APLICACAO</t>
  </si>
  <si>
    <t>EMBOCO CI-AR 1:3-15MM(EXTERNO)</t>
  </si>
  <si>
    <t>EMBOCO CI-AR 1:3-10MM (INTERNO)</t>
  </si>
  <si>
    <t>REBOCO ARGAMASSA FINA CA-AF 1:3+ 5%CI-7MM(EXTERNO)</t>
  </si>
  <si>
    <t>REBOCO ARGAMASSA FINA CA-AF 1:3+10%CI-5MM(INTERNO)</t>
  </si>
  <si>
    <t>1. 5. 1</t>
  </si>
  <si>
    <t>1. 5. 2.</t>
  </si>
  <si>
    <t>SELADOR PARA PAREDES INTERNAS/EXTERNAS 1 DEMAO</t>
  </si>
  <si>
    <t>PINTURA ACRILICA SOBRE REBOCO-2 DEMAOS</t>
  </si>
  <si>
    <t xml:space="preserve"> 2. 1. 1.</t>
  </si>
  <si>
    <t xml:space="preserve"> 2. 1. 2.</t>
  </si>
  <si>
    <t xml:space="preserve"> 2. 1. 3.</t>
  </si>
  <si>
    <t xml:space="preserve"> 2. 1. 4.</t>
  </si>
  <si>
    <t xml:space="preserve"> 2. 1. 5.</t>
  </si>
  <si>
    <t xml:space="preserve"> 2. 1. 6.</t>
  </si>
  <si>
    <t>ALVENARIA TIJ.6FUROS-DE 15CM-J15MM CI-CA-AR 1:2:8</t>
  </si>
  <si>
    <t>2. 2. 1.</t>
  </si>
  <si>
    <t>2. 2. 2.</t>
  </si>
  <si>
    <t>3. 2. 1.</t>
  </si>
  <si>
    <t>3. 3. 1.</t>
  </si>
  <si>
    <t>3. 3. 2.</t>
  </si>
  <si>
    <t>Unitário</t>
  </si>
  <si>
    <t>PAREDE EM ALVENARIA REBOCADA COM TODAS AS AMARRAÇÕES E CINTAS DE CONCRETO</t>
  </si>
  <si>
    <t>PÇ</t>
  </si>
  <si>
    <t xml:space="preserve">PORTA METÁLICA DUAS FOLHAS 1200 X 2200 MM COM FECHADURA E ACESSÓRIOS </t>
  </si>
  <si>
    <t>VENEZIANA DE VENTILAÇÃO 2000 X 500 MM</t>
  </si>
  <si>
    <t>PINTURA COM DUAS DEMÃO DE SELADOR + DUAS DEMÃO DE ACRILICO FOSCO BRANCO</t>
  </si>
  <si>
    <t>VB</t>
  </si>
  <si>
    <t>REFORMA DAS PAREDES INTERNAS</t>
  </si>
  <si>
    <t>PINTURA INTERNA DAS PAREDES EXISTENTES E LAJE DE COBERTURA</t>
  </si>
  <si>
    <t>PINTURA DO PISO DA CENTRAL TÉRMICA COM DEMARCAÇÕES</t>
  </si>
  <si>
    <t>CJ</t>
  </si>
  <si>
    <t>Unidade</t>
  </si>
  <si>
    <t xml:space="preserve">REMOÇÃO DE GRADIL, TELA, FERRAGENS COM TRANSPORTE DO ENTULHO </t>
  </si>
  <si>
    <t>ANDAIME MADEIRA P/FACHADA ATE 2PVTO-S/REAPROV.PROJ</t>
  </si>
  <si>
    <t>TOTAL GERAL</t>
  </si>
  <si>
    <t>1. 4. 1.</t>
  </si>
  <si>
    <t>CAIXILHO TIPO VENEZIANA DE ALUMINIO</t>
  </si>
  <si>
    <t>1. 3. 1.</t>
  </si>
  <si>
    <t>PORTA DE ABRIR DUAS FOLHAS-ALUMINIO</t>
  </si>
  <si>
    <t>3. 2. 2.</t>
  </si>
  <si>
    <t>ANDAIME MADEIRA SOBRE CAVALETES-S/REAPROV.PROJECAO</t>
  </si>
  <si>
    <t>LIMPEZA DE PISO CIMENTADO</t>
  </si>
  <si>
    <t>C/ Desconto</t>
  </si>
  <si>
    <t>C/ BDI</t>
  </si>
  <si>
    <t>BDI</t>
  </si>
  <si>
    <t>Consulta mercado</t>
  </si>
  <si>
    <t>Orçamento</t>
  </si>
  <si>
    <t>PLEO - 551335</t>
  </si>
  <si>
    <t>PLEO - 27811</t>
  </si>
  <si>
    <t>PLEO - 62260</t>
  </si>
  <si>
    <t>PLEO - 101002</t>
  </si>
  <si>
    <t>PLEO - 101033</t>
  </si>
  <si>
    <t>PLEO - 101010</t>
  </si>
  <si>
    <t>PLEO - 101040</t>
  </si>
  <si>
    <t>PLEO - 101020</t>
  </si>
  <si>
    <t>PLEO - 113012</t>
  </si>
  <si>
    <t>PLEO - 141250</t>
  </si>
  <si>
    <t>PLEO - 141256</t>
  </si>
  <si>
    <t>PLEO - 27821</t>
  </si>
  <si>
    <t>PLEO - 231101</t>
  </si>
  <si>
    <t>REGULARIZACAO MECANIZADA DE SUPERFICIES</t>
  </si>
  <si>
    <t>PLEO - 592049</t>
  </si>
  <si>
    <t>3. 1. 1.</t>
  </si>
  <si>
    <t>3. 1. 2.</t>
  </si>
  <si>
    <t>RETIRADA DE ESQUADRIAS</t>
  </si>
  <si>
    <t>1. 1. 1.</t>
  </si>
  <si>
    <t>UN</t>
  </si>
  <si>
    <t>PLEO - 22164</t>
  </si>
  <si>
    <t>LUMINARIA FLUORESCENTE 2X20W COMPLETA</t>
  </si>
  <si>
    <t>3. 5. 1.</t>
  </si>
  <si>
    <t>PLEO - 174102</t>
  </si>
  <si>
    <t>ELETRODUTO PVC RIGIDO ROSCAVEL 1/2" (13MM)</t>
  </si>
  <si>
    <t>3. 5. 2.</t>
  </si>
  <si>
    <t>PLEO - 171050</t>
  </si>
  <si>
    <t xml:space="preserve">DOMUS DE LUZ EM POLICARBONATO  TRANSLÚCIDO COM ESTRUTURA EM ALUMÍNIO </t>
  </si>
  <si>
    <t>PLANIDUTO AR CONDICIONADO LTDA</t>
  </si>
  <si>
    <t>Planilha de serviços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</si>
</sst>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##,##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1" xfId="0" applyNumberFormat="1" applyFill="1" applyBorder="1" applyAlignment="1"/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Fill="1" applyBorder="1" applyAlignment="1"/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Border="1"/>
    <xf numFmtId="2" fontId="0" fillId="0" borderId="7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8" xfId="0" applyFill="1" applyBorder="1" applyAlignment="1"/>
    <xf numFmtId="164" fontId="0" fillId="2" borderId="12" xfId="0" applyNumberFormat="1" applyFill="1" applyBorder="1" applyAlignment="1"/>
    <xf numFmtId="164" fontId="0" fillId="2" borderId="3" xfId="0" applyNumberForma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/>
    </xf>
    <xf numFmtId="0" fontId="1" fillId="2" borderId="13" xfId="0" applyFont="1" applyFill="1" applyBorder="1" applyAlignment="1"/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/>
    <xf numFmtId="2" fontId="0" fillId="0" borderId="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/>
    <xf numFmtId="2" fontId="0" fillId="2" borderId="7" xfId="0" applyNumberFormat="1" applyFont="1" applyFill="1" applyBorder="1" applyAlignment="1">
      <alignment horizontal="center"/>
    </xf>
    <xf numFmtId="0" fontId="0" fillId="0" borderId="0" xfId="0" applyFont="1" applyBorder="1"/>
    <xf numFmtId="0" fontId="1" fillId="0" borderId="8" xfId="0" applyFont="1" applyFill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20" xfId="0" applyBorder="1"/>
    <xf numFmtId="2" fontId="0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" fillId="0" borderId="24" xfId="0" applyFont="1" applyBorder="1"/>
    <xf numFmtId="2" fontId="0" fillId="0" borderId="23" xfId="0" applyNumberFormat="1" applyBorder="1" applyAlignment="1">
      <alignment horizontal="center"/>
    </xf>
    <xf numFmtId="0" fontId="0" fillId="2" borderId="17" xfId="0" applyFill="1" applyBorder="1" applyAlignment="1"/>
    <xf numFmtId="0" fontId="0" fillId="0" borderId="14" xfId="0" applyFont="1" applyFill="1" applyBorder="1" applyAlignment="1"/>
    <xf numFmtId="0" fontId="0" fillId="0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" xfId="0" applyFont="1" applyFill="1" applyBorder="1" applyAlignment="1"/>
    <xf numFmtId="2" fontId="0" fillId="0" borderId="14" xfId="0" applyNumberForma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64" fontId="0" fillId="2" borderId="17" xfId="0" applyNumberFormat="1" applyFill="1" applyBorder="1" applyAlignment="1"/>
    <xf numFmtId="2" fontId="0" fillId="0" borderId="14" xfId="0" applyNumberFormat="1" applyFill="1" applyBorder="1" applyAlignment="1"/>
    <xf numFmtId="2" fontId="0" fillId="2" borderId="14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2" fontId="0" fillId="0" borderId="25" xfId="0" applyNumberFormat="1" applyBorder="1" applyAlignment="1">
      <alignment horizontal="center"/>
    </xf>
    <xf numFmtId="0" fontId="0" fillId="0" borderId="0" xfId="0" applyFill="1" applyBorder="1"/>
    <xf numFmtId="2" fontId="0" fillId="0" borderId="26" xfId="0" applyNumberForma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  <xf numFmtId="0" fontId="0" fillId="0" borderId="30" xfId="0" applyFill="1" applyBorder="1"/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10" fontId="4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/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0" borderId="35" xfId="0" applyFill="1" applyBorder="1"/>
    <xf numFmtId="0" fontId="0" fillId="0" borderId="18" xfId="0" applyFill="1" applyBorder="1"/>
    <xf numFmtId="10" fontId="0" fillId="0" borderId="18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15" xfId="0" applyFill="1" applyBorder="1"/>
    <xf numFmtId="2" fontId="0" fillId="0" borderId="14" xfId="0" applyNumberFormat="1" applyBorder="1"/>
    <xf numFmtId="2" fontId="0" fillId="0" borderId="14" xfId="0" applyNumberForma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30" xfId="0" applyNumberFormat="1" applyFill="1" applyBorder="1"/>
    <xf numFmtId="2" fontId="1" fillId="0" borderId="30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2" borderId="30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2" borderId="32" xfId="0" applyFill="1" applyBorder="1"/>
    <xf numFmtId="0" fontId="0" fillId="0" borderId="37" xfId="0" applyBorder="1"/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/>
    <xf numFmtId="2" fontId="0" fillId="0" borderId="19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20" xfId="0" applyFont="1" applyFill="1" applyBorder="1" applyAlignment="1"/>
    <xf numFmtId="0" fontId="0" fillId="0" borderId="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2" fontId="0" fillId="3" borderId="7" xfId="0" applyNumberFormat="1" applyFill="1" applyBorder="1"/>
    <xf numFmtId="2" fontId="0" fillId="3" borderId="8" xfId="0" applyNumberForma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ont="1" applyBorder="1"/>
    <xf numFmtId="0" fontId="0" fillId="0" borderId="0" xfId="0" applyFill="1" applyBorder="1"/>
    <xf numFmtId="43" fontId="1" fillId="0" borderId="26" xfId="1" applyFont="1" applyFill="1" applyBorder="1" applyAlignment="1">
      <alignment horizontal="center"/>
    </xf>
    <xf numFmtId="43" fontId="0" fillId="0" borderId="0" xfId="0" applyNumberFormat="1"/>
    <xf numFmtId="43" fontId="1" fillId="3" borderId="9" xfId="1" applyFont="1" applyFill="1" applyBorder="1"/>
    <xf numFmtId="43" fontId="1" fillId="3" borderId="11" xfId="1" applyFont="1" applyFill="1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43" xfId="0" applyBorder="1"/>
    <xf numFmtId="0" fontId="7" fillId="0" borderId="39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 wrapText="1"/>
    </xf>
    <xf numFmtId="10" fontId="4" fillId="0" borderId="33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AutoShape 2" descr="Resultado de imagem para planiduto"/>
        <xdr:cNvSpPr>
          <a:spLocks noChangeAspect="1" noChangeArrowheads="1"/>
        </xdr:cNvSpPr>
      </xdr:nvSpPr>
      <xdr:spPr bwMode="auto">
        <a:xfrm>
          <a:off x="4381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7" name="AutoShape 3" descr="Resultado de imagem para planiduto"/>
        <xdr:cNvSpPr>
          <a:spLocks noChangeAspect="1" noChangeArrowheads="1"/>
        </xdr:cNvSpPr>
      </xdr:nvSpPr>
      <xdr:spPr bwMode="auto">
        <a:xfrm>
          <a:off x="4381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246529</xdr:colOff>
      <xdr:row>0</xdr:row>
      <xdr:rowOff>313764</xdr:rowOff>
    </xdr:from>
    <xdr:to>
      <xdr:col>1</xdr:col>
      <xdr:colOff>3857119</xdr:colOff>
      <xdr:row>0</xdr:row>
      <xdr:rowOff>1285193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529" y="313764"/>
          <a:ext cx="4047619" cy="971429"/>
        </a:xfrm>
        <a:prstGeom prst="rect">
          <a:avLst/>
        </a:prstGeom>
      </xdr:spPr>
    </xdr:pic>
    <xdr:clientData/>
  </xdr:twoCellAnchor>
  <xdr:twoCellAnchor>
    <xdr:from>
      <xdr:col>4</xdr:col>
      <xdr:colOff>414616</xdr:colOff>
      <xdr:row>0</xdr:row>
      <xdr:rowOff>683558</xdr:rowOff>
    </xdr:from>
    <xdr:to>
      <xdr:col>9</xdr:col>
      <xdr:colOff>461681</xdr:colOff>
      <xdr:row>0</xdr:row>
      <xdr:rowOff>1359834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7776881" y="683558"/>
          <a:ext cx="3476065" cy="67627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indent="0" algn="ctr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COMISSÃO ESPECIAL DE LICITAÇÃO</a:t>
          </a:r>
        </a:p>
        <a:p>
          <a:pPr algn="ctr" rtl="0">
            <a:lnSpc>
              <a:spcPts val="700"/>
            </a:lnSpc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Av. Loureiro da Silva, 255- CEP: 90013-901 – Porto Alegre/RS</a:t>
          </a:r>
        </a:p>
        <a:p>
          <a:pPr algn="ctr" rtl="0">
            <a:lnSpc>
              <a:spcPts val="700"/>
            </a:lnSpc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Fone: (51) 3220-4314 – Fax: (51) 3220-4355</a:t>
          </a:r>
        </a:p>
        <a:p>
          <a:pPr algn="ctr" rtl="0">
            <a:lnSpc>
              <a:spcPts val="700"/>
            </a:lnSpc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E-mail: licit@camarapoa.rs.gov.br </a:t>
          </a:r>
        </a:p>
        <a:p>
          <a:pPr algn="ctr" rtl="0">
            <a:lnSpc>
              <a:spcPts val="700"/>
            </a:lnSpc>
            <a:defRPr sz="1000"/>
          </a:pPr>
          <a:endParaRPr lang="pt-BR" sz="800" b="1" i="0" u="none" strike="noStrike" baseline="0">
            <a:solidFill>
              <a:srgbClr val="000000"/>
            </a:solidFill>
            <a:latin typeface="Arial Narrow"/>
          </a:endParaRPr>
        </a:p>
      </xdr:txBody>
    </xdr:sp>
    <xdr:clientData/>
  </xdr:twoCellAnchor>
  <xdr:twoCellAnchor>
    <xdr:from>
      <xdr:col>1</xdr:col>
      <xdr:colOff>4504766</xdr:colOff>
      <xdr:row>0</xdr:row>
      <xdr:rowOff>549089</xdr:rowOff>
    </xdr:from>
    <xdr:to>
      <xdr:col>4</xdr:col>
      <xdr:colOff>417980</xdr:colOff>
      <xdr:row>0</xdr:row>
      <xdr:rowOff>1358714</xdr:rowOff>
    </xdr:to>
    <xdr:pic>
      <xdr:nvPicPr>
        <xdr:cNvPr id="8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1795" y="549089"/>
          <a:ext cx="2838450" cy="809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6.5703125" bestFit="1" customWidth="1"/>
    <col min="2" max="2" width="82.42578125" bestFit="1" customWidth="1"/>
    <col min="3" max="3" width="11.42578125" bestFit="1" customWidth="1"/>
    <col min="4" max="4" width="9.140625" bestFit="1" customWidth="1"/>
    <col min="5" max="5" width="9.28515625" bestFit="1" customWidth="1"/>
    <col min="6" max="6" width="12.85546875" bestFit="1" customWidth="1"/>
    <col min="7" max="7" width="9.28515625" bestFit="1" customWidth="1"/>
    <col min="8" max="8" width="10.140625" bestFit="1" customWidth="1"/>
    <col min="9" max="9" width="12.85546875" bestFit="1" customWidth="1"/>
    <col min="10" max="10" width="10.5703125" bestFit="1" customWidth="1"/>
    <col min="11" max="11" width="18" bestFit="1" customWidth="1"/>
    <col min="12" max="12" width="18.42578125" customWidth="1"/>
    <col min="13" max="13" width="10.7109375" bestFit="1" customWidth="1"/>
    <col min="14" max="14" width="8.28515625" bestFit="1" customWidth="1"/>
    <col min="15" max="15" width="15.85546875" bestFit="1" customWidth="1"/>
    <col min="16" max="16" width="15.42578125" bestFit="1" customWidth="1"/>
    <col min="17" max="17" width="15.140625" bestFit="1" customWidth="1"/>
  </cols>
  <sheetData>
    <row r="1" spans="1:17" ht="123.75" customHeight="1" thickBot="1" x14ac:dyDescent="0.3">
      <c r="E1" s="129"/>
      <c r="F1" s="129"/>
      <c r="G1" s="129"/>
      <c r="H1" s="129"/>
      <c r="I1" s="129"/>
      <c r="K1" s="130" t="s">
        <v>109</v>
      </c>
      <c r="L1" s="130"/>
      <c r="M1" s="130"/>
    </row>
    <row r="2" spans="1:17" s="117" customFormat="1" ht="29.25" customHeight="1" thickBot="1" x14ac:dyDescent="0.3">
      <c r="A2" s="128" t="s">
        <v>110</v>
      </c>
      <c r="B2" s="127"/>
      <c r="E2" s="125"/>
      <c r="F2" s="125"/>
      <c r="G2" s="125"/>
      <c r="H2" s="125"/>
      <c r="I2" s="125"/>
      <c r="K2" s="126"/>
      <c r="L2" s="126"/>
      <c r="M2" s="126"/>
    </row>
    <row r="3" spans="1:17" ht="15" customHeight="1" x14ac:dyDescent="0.25">
      <c r="A3" s="137" t="s">
        <v>0</v>
      </c>
      <c r="B3" s="139" t="s">
        <v>1</v>
      </c>
      <c r="C3" s="147" t="s">
        <v>2</v>
      </c>
      <c r="D3" s="141" t="s">
        <v>65</v>
      </c>
      <c r="E3" s="143" t="s">
        <v>54</v>
      </c>
      <c r="F3" s="144"/>
      <c r="G3" s="145"/>
      <c r="H3" s="143" t="s">
        <v>5</v>
      </c>
      <c r="I3" s="144"/>
      <c r="J3" s="146"/>
      <c r="K3" s="135" t="s">
        <v>80</v>
      </c>
      <c r="L3" s="115"/>
      <c r="M3" s="68" t="s">
        <v>76</v>
      </c>
      <c r="N3" s="131" t="s">
        <v>78</v>
      </c>
      <c r="O3" s="133" t="s">
        <v>77</v>
      </c>
      <c r="P3" s="107"/>
      <c r="Q3" s="108"/>
    </row>
    <row r="4" spans="1:17" ht="15.75" customHeight="1" thickBot="1" x14ac:dyDescent="0.3">
      <c r="A4" s="138"/>
      <c r="B4" s="140"/>
      <c r="C4" s="148"/>
      <c r="D4" s="142"/>
      <c r="E4" s="21" t="s">
        <v>3</v>
      </c>
      <c r="F4" s="22" t="s">
        <v>4</v>
      </c>
      <c r="G4" s="23" t="s">
        <v>5</v>
      </c>
      <c r="H4" s="21" t="s">
        <v>3</v>
      </c>
      <c r="I4" s="22" t="s">
        <v>4</v>
      </c>
      <c r="J4" s="81" t="s">
        <v>5</v>
      </c>
      <c r="K4" s="136"/>
      <c r="L4" s="116"/>
      <c r="M4" s="72">
        <v>0.28710000000000002</v>
      </c>
      <c r="N4" s="132"/>
      <c r="O4" s="134"/>
      <c r="P4" s="113" t="s">
        <v>3</v>
      </c>
      <c r="Q4" s="114" t="s">
        <v>4</v>
      </c>
    </row>
    <row r="5" spans="1:17" x14ac:dyDescent="0.25">
      <c r="A5" s="24">
        <v>1</v>
      </c>
      <c r="B5" s="25" t="s">
        <v>6</v>
      </c>
      <c r="C5" s="19"/>
      <c r="D5" s="46"/>
      <c r="E5" s="19"/>
      <c r="F5" s="20"/>
      <c r="G5" s="57"/>
      <c r="H5" s="63"/>
      <c r="I5" s="64"/>
      <c r="J5" s="82"/>
      <c r="K5" s="92"/>
      <c r="L5" s="92"/>
      <c r="M5" s="73"/>
      <c r="N5" s="77"/>
      <c r="O5" s="105"/>
      <c r="P5" s="109"/>
      <c r="Q5" s="110"/>
    </row>
    <row r="6" spans="1:17" x14ac:dyDescent="0.25">
      <c r="A6" s="26"/>
      <c r="B6" s="18"/>
      <c r="C6" s="32"/>
      <c r="D6" s="47"/>
      <c r="E6" s="11"/>
      <c r="F6" s="3"/>
      <c r="G6" s="58"/>
      <c r="H6" s="15"/>
      <c r="I6" s="4"/>
      <c r="J6" s="83"/>
      <c r="K6" s="87"/>
      <c r="L6" s="87"/>
      <c r="M6" s="69"/>
      <c r="N6" s="78"/>
      <c r="O6" s="56"/>
      <c r="P6" s="109"/>
      <c r="Q6" s="110"/>
    </row>
    <row r="7" spans="1:17" x14ac:dyDescent="0.25">
      <c r="A7" s="26" t="s">
        <v>7</v>
      </c>
      <c r="B7" s="27" t="s">
        <v>66</v>
      </c>
      <c r="C7" s="30">
        <v>1</v>
      </c>
      <c r="D7" s="48" t="s">
        <v>60</v>
      </c>
      <c r="E7" s="12"/>
      <c r="F7" s="5"/>
      <c r="G7" s="53"/>
      <c r="H7" s="12"/>
      <c r="I7" s="5"/>
      <c r="J7" s="53"/>
      <c r="K7" s="70"/>
      <c r="L7" s="70"/>
      <c r="M7" s="70"/>
      <c r="N7" s="79"/>
      <c r="O7" s="56"/>
      <c r="P7" s="109"/>
      <c r="Q7" s="110"/>
    </row>
    <row r="8" spans="1:17" x14ac:dyDescent="0.25">
      <c r="A8" s="101" t="s">
        <v>99</v>
      </c>
      <c r="B8" s="52" t="s">
        <v>98</v>
      </c>
      <c r="C8" s="30">
        <v>50</v>
      </c>
      <c r="D8" s="48" t="s">
        <v>10</v>
      </c>
      <c r="E8" s="12">
        <v>0</v>
      </c>
      <c r="F8" s="5">
        <v>6.49</v>
      </c>
      <c r="G8" s="53">
        <f>E8+F8</f>
        <v>6.49</v>
      </c>
      <c r="H8" s="54">
        <f>C8*E8</f>
        <v>0</v>
      </c>
      <c r="I8" s="55">
        <f>F8*C8</f>
        <v>324.5</v>
      </c>
      <c r="J8" s="85">
        <f t="shared" ref="J8" si="0">H8+I8</f>
        <v>324.5</v>
      </c>
      <c r="K8" s="70" t="s">
        <v>101</v>
      </c>
      <c r="L8" s="70">
        <f>J8*(1-0.2871)</f>
        <v>231.33605</v>
      </c>
      <c r="M8" s="70">
        <f>J8*(1-$M$4)</f>
        <v>231.33605</v>
      </c>
      <c r="N8" s="79">
        <v>0.23810000000000001</v>
      </c>
      <c r="O8" s="56">
        <f>M8*(1+N8)</f>
        <v>286.41716350500002</v>
      </c>
      <c r="P8" s="111">
        <v>0</v>
      </c>
      <c r="Q8" s="112">
        <v>286.41716350500002</v>
      </c>
    </row>
    <row r="9" spans="1:17" x14ac:dyDescent="0.25">
      <c r="A9" s="26"/>
      <c r="B9" s="18"/>
      <c r="C9" s="30"/>
      <c r="D9" s="48"/>
      <c r="E9" s="12"/>
      <c r="F9" s="5"/>
      <c r="G9" s="53"/>
      <c r="H9" s="16"/>
      <c r="I9" s="6"/>
      <c r="J9" s="84"/>
      <c r="K9" s="70"/>
      <c r="L9" s="70"/>
      <c r="M9" s="70"/>
      <c r="N9" s="56"/>
      <c r="O9" s="56"/>
      <c r="P9" s="111"/>
      <c r="Q9" s="112"/>
    </row>
    <row r="10" spans="1:17" x14ac:dyDescent="0.25">
      <c r="A10" s="26" t="s">
        <v>8</v>
      </c>
      <c r="B10" s="27" t="s">
        <v>55</v>
      </c>
      <c r="C10" s="30">
        <v>46</v>
      </c>
      <c r="D10" s="48" t="s">
        <v>10</v>
      </c>
      <c r="E10" s="12"/>
      <c r="F10" s="5"/>
      <c r="G10" s="53"/>
      <c r="H10" s="16"/>
      <c r="I10" s="6"/>
      <c r="J10" s="84"/>
      <c r="K10" s="70"/>
      <c r="L10" s="70"/>
      <c r="M10" s="70"/>
      <c r="N10" s="56"/>
      <c r="O10" s="56"/>
      <c r="P10" s="111"/>
      <c r="Q10" s="112"/>
    </row>
    <row r="11" spans="1:17" x14ac:dyDescent="0.25">
      <c r="A11" s="101" t="s">
        <v>24</v>
      </c>
      <c r="B11" s="18" t="s">
        <v>32</v>
      </c>
      <c r="C11" s="30">
        <v>11.6</v>
      </c>
      <c r="D11" s="48" t="s">
        <v>9</v>
      </c>
      <c r="E11" s="12">
        <v>39.840000000000003</v>
      </c>
      <c r="F11" s="5">
        <v>10.44</v>
      </c>
      <c r="G11" s="53">
        <f>E11+F11</f>
        <v>50.28</v>
      </c>
      <c r="H11" s="16">
        <f>C11*E11</f>
        <v>462.14400000000001</v>
      </c>
      <c r="I11" s="6">
        <f>F11*C11</f>
        <v>121.10399999999998</v>
      </c>
      <c r="J11" s="84">
        <f>H11+I11</f>
        <v>583.24800000000005</v>
      </c>
      <c r="K11" s="70" t="s">
        <v>81</v>
      </c>
      <c r="L11" s="70"/>
      <c r="M11" s="70"/>
      <c r="N11" s="79">
        <v>0.23810000000000001</v>
      </c>
      <c r="O11" s="56"/>
      <c r="P11" s="111">
        <v>407.90746875456</v>
      </c>
      <c r="Q11" s="112">
        <v>106.89141500495998</v>
      </c>
    </row>
    <row r="12" spans="1:17" x14ac:dyDescent="0.25">
      <c r="A12" s="101" t="s">
        <v>25</v>
      </c>
      <c r="B12" s="18" t="s">
        <v>67</v>
      </c>
      <c r="C12" s="30">
        <v>11.6</v>
      </c>
      <c r="D12" s="48" t="s">
        <v>9</v>
      </c>
      <c r="E12" s="12">
        <v>114.79</v>
      </c>
      <c r="F12" s="5">
        <v>14.42</v>
      </c>
      <c r="G12" s="53">
        <f t="shared" ref="G12:G52" si="1">E12+F12</f>
        <v>129.21</v>
      </c>
      <c r="H12" s="16">
        <f t="shared" ref="H12:H52" si="2">C12*E12</f>
        <v>1331.5640000000001</v>
      </c>
      <c r="I12" s="6">
        <f t="shared" ref="I12:I16" si="3">F12*C12</f>
        <v>167.27199999999999</v>
      </c>
      <c r="J12" s="84">
        <f t="shared" ref="J12:J45" si="4">H12+I12</f>
        <v>1498.836</v>
      </c>
      <c r="K12" s="70" t="s">
        <v>82</v>
      </c>
      <c r="L12" s="70"/>
      <c r="M12" s="70"/>
      <c r="N12" s="79">
        <v>0.23810000000000001</v>
      </c>
      <c r="O12" s="56"/>
      <c r="P12" s="111">
        <v>1175.29363299036</v>
      </c>
      <c r="Q12" s="112">
        <v>147.64120731527998</v>
      </c>
    </row>
    <row r="13" spans="1:17" x14ac:dyDescent="0.25">
      <c r="A13" s="101" t="s">
        <v>26</v>
      </c>
      <c r="B13" s="18" t="s">
        <v>48</v>
      </c>
      <c r="C13" s="30">
        <v>46</v>
      </c>
      <c r="D13" s="48" t="s">
        <v>10</v>
      </c>
      <c r="E13" s="12">
        <v>38.64</v>
      </c>
      <c r="F13" s="5">
        <v>14.72</v>
      </c>
      <c r="G13" s="53">
        <f t="shared" si="1"/>
        <v>53.36</v>
      </c>
      <c r="H13" s="16">
        <f t="shared" si="2"/>
        <v>1777.44</v>
      </c>
      <c r="I13" s="6">
        <f t="shared" si="3"/>
        <v>677.12</v>
      </c>
      <c r="J13" s="84">
        <f t="shared" si="4"/>
        <v>2454.56</v>
      </c>
      <c r="K13" s="70" t="s">
        <v>83</v>
      </c>
      <c r="L13" s="70"/>
      <c r="M13" s="70"/>
      <c r="N13" s="79">
        <v>0.23810000000000001</v>
      </c>
      <c r="O13" s="56"/>
      <c r="P13" s="111">
        <v>1568.8422899856</v>
      </c>
      <c r="Q13" s="112">
        <v>597.65420570879996</v>
      </c>
    </row>
    <row r="14" spans="1:17" x14ac:dyDescent="0.25">
      <c r="A14" s="101" t="s">
        <v>27</v>
      </c>
      <c r="B14" s="18" t="s">
        <v>33</v>
      </c>
      <c r="C14" s="30">
        <v>92</v>
      </c>
      <c r="D14" s="48" t="s">
        <v>10</v>
      </c>
      <c r="E14" s="12">
        <v>2.31</v>
      </c>
      <c r="F14" s="5">
        <v>2.61</v>
      </c>
      <c r="G14" s="53">
        <f t="shared" si="1"/>
        <v>4.92</v>
      </c>
      <c r="H14" s="16">
        <f t="shared" si="2"/>
        <v>212.52</v>
      </c>
      <c r="I14" s="6">
        <f t="shared" si="3"/>
        <v>240.11999999999998</v>
      </c>
      <c r="J14" s="84">
        <f t="shared" si="4"/>
        <v>452.64</v>
      </c>
      <c r="K14" s="70" t="s">
        <v>84</v>
      </c>
      <c r="L14" s="70"/>
      <c r="M14" s="70"/>
      <c r="N14" s="79">
        <v>0.23810000000000001</v>
      </c>
      <c r="O14" s="56"/>
      <c r="P14" s="111">
        <v>187.57896945480002</v>
      </c>
      <c r="Q14" s="112">
        <v>211.93987457879996</v>
      </c>
    </row>
    <row r="15" spans="1:17" x14ac:dyDescent="0.25">
      <c r="A15" s="101" t="s">
        <v>28</v>
      </c>
      <c r="B15" s="18" t="s">
        <v>34</v>
      </c>
      <c r="C15" s="30">
        <v>46</v>
      </c>
      <c r="D15" s="48" t="s">
        <v>10</v>
      </c>
      <c r="E15" s="12">
        <v>4.93</v>
      </c>
      <c r="F15" s="5">
        <v>9.41</v>
      </c>
      <c r="G15" s="53">
        <f t="shared" si="1"/>
        <v>14.34</v>
      </c>
      <c r="H15" s="16">
        <f t="shared" si="2"/>
        <v>226.77999999999997</v>
      </c>
      <c r="I15" s="6">
        <f t="shared" si="3"/>
        <v>432.86</v>
      </c>
      <c r="J15" s="84">
        <f t="shared" si="4"/>
        <v>659.64</v>
      </c>
      <c r="K15" s="70" t="s">
        <v>85</v>
      </c>
      <c r="L15" s="70"/>
      <c r="M15" s="70"/>
      <c r="N15" s="79">
        <v>0.23810000000000001</v>
      </c>
      <c r="O15" s="56"/>
      <c r="P15" s="111">
        <v>200.16543710219995</v>
      </c>
      <c r="Q15" s="112">
        <v>382.06019536140002</v>
      </c>
    </row>
    <row r="16" spans="1:17" x14ac:dyDescent="0.25">
      <c r="A16" s="101" t="s">
        <v>29</v>
      </c>
      <c r="B16" s="18" t="s">
        <v>35</v>
      </c>
      <c r="C16" s="30">
        <v>46</v>
      </c>
      <c r="D16" s="48" t="s">
        <v>10</v>
      </c>
      <c r="E16" s="12">
        <v>3.31</v>
      </c>
      <c r="F16" s="5">
        <v>6.4</v>
      </c>
      <c r="G16" s="53">
        <f t="shared" si="1"/>
        <v>9.7100000000000009</v>
      </c>
      <c r="H16" s="16">
        <f t="shared" si="2"/>
        <v>152.26</v>
      </c>
      <c r="I16" s="6">
        <f t="shared" si="3"/>
        <v>294.40000000000003</v>
      </c>
      <c r="J16" s="84">
        <f t="shared" si="4"/>
        <v>446.66</v>
      </c>
      <c r="K16" s="70" t="s">
        <v>86</v>
      </c>
      <c r="L16" s="70"/>
      <c r="M16" s="70"/>
      <c r="N16" s="79">
        <v>0.23810000000000001</v>
      </c>
      <c r="O16" s="56"/>
      <c r="P16" s="111">
        <v>134.39099326739998</v>
      </c>
      <c r="Q16" s="112">
        <v>259.84965465600004</v>
      </c>
    </row>
    <row r="17" spans="1:17" x14ac:dyDescent="0.25">
      <c r="A17" s="101" t="s">
        <v>30</v>
      </c>
      <c r="B17" s="18" t="s">
        <v>36</v>
      </c>
      <c r="C17" s="30">
        <v>46</v>
      </c>
      <c r="D17" s="48" t="s">
        <v>10</v>
      </c>
      <c r="E17" s="12">
        <v>1.22</v>
      </c>
      <c r="F17" s="5">
        <v>5.73</v>
      </c>
      <c r="G17" s="53">
        <f t="shared" si="1"/>
        <v>6.95</v>
      </c>
      <c r="H17" s="16">
        <f t="shared" si="2"/>
        <v>56.12</v>
      </c>
      <c r="I17" s="6">
        <f>F17*C17</f>
        <v>263.58000000000004</v>
      </c>
      <c r="J17" s="84">
        <f t="shared" si="4"/>
        <v>319.70000000000005</v>
      </c>
      <c r="K17" s="70" t="s">
        <v>87</v>
      </c>
      <c r="L17" s="70"/>
      <c r="M17" s="70"/>
      <c r="N17" s="79">
        <v>0.23810000000000001</v>
      </c>
      <c r="O17" s="56"/>
      <c r="P17" s="111">
        <v>49.533840418799997</v>
      </c>
      <c r="Q17" s="112">
        <v>232.64664393420003</v>
      </c>
    </row>
    <row r="18" spans="1:17" x14ac:dyDescent="0.25">
      <c r="A18" s="101" t="s">
        <v>31</v>
      </c>
      <c r="B18" s="18" t="s">
        <v>37</v>
      </c>
      <c r="C18" s="30">
        <v>46</v>
      </c>
      <c r="D18" s="48" t="s">
        <v>10</v>
      </c>
      <c r="E18" s="12">
        <v>1.04</v>
      </c>
      <c r="F18" s="5">
        <v>5.73</v>
      </c>
      <c r="G18" s="53">
        <f t="shared" si="1"/>
        <v>6.7700000000000005</v>
      </c>
      <c r="H18" s="16">
        <f t="shared" si="2"/>
        <v>47.84</v>
      </c>
      <c r="I18" s="6">
        <f t="shared" ref="I18:I45" si="5">F18*C18</f>
        <v>263.58000000000004</v>
      </c>
      <c r="J18" s="84">
        <f t="shared" si="4"/>
        <v>311.42000000000007</v>
      </c>
      <c r="K18" s="70" t="s">
        <v>88</v>
      </c>
      <c r="L18" s="70"/>
      <c r="M18" s="70"/>
      <c r="N18" s="79">
        <v>0.23810000000000001</v>
      </c>
      <c r="O18" s="56"/>
      <c r="P18" s="111">
        <v>42.225568881600005</v>
      </c>
      <c r="Q18" s="112">
        <v>232.64664393420003</v>
      </c>
    </row>
    <row r="19" spans="1:17" x14ac:dyDescent="0.25">
      <c r="A19" s="26"/>
      <c r="B19" s="35"/>
      <c r="C19" s="30"/>
      <c r="D19" s="48"/>
      <c r="E19" s="12"/>
      <c r="F19" s="5"/>
      <c r="G19" s="53"/>
      <c r="H19" s="12">
        <f>SUM(H11:H18)</f>
        <v>4266.6680000000006</v>
      </c>
      <c r="I19" s="5">
        <f>SUM(I11:I18)</f>
        <v>2460.0360000000001</v>
      </c>
      <c r="J19" s="53">
        <f>SUM(J11:J18)</f>
        <v>6726.7040000000006</v>
      </c>
      <c r="K19" s="70"/>
      <c r="L19" s="70">
        <f>J19*(1-0.2871)</f>
        <v>4795.4672816000002</v>
      </c>
      <c r="M19" s="70">
        <f>J19*(1-$M$4)</f>
        <v>4795.4672816000002</v>
      </c>
      <c r="N19" s="79">
        <v>0.23810000000000001</v>
      </c>
      <c r="O19" s="56">
        <f>M19*(1+N19)</f>
        <v>5937.2680413489597</v>
      </c>
      <c r="P19" s="111"/>
      <c r="Q19" s="112"/>
    </row>
    <row r="20" spans="1:17" x14ac:dyDescent="0.25">
      <c r="A20" s="26"/>
      <c r="B20" s="18"/>
      <c r="C20" s="30"/>
      <c r="D20" s="48"/>
      <c r="E20" s="12"/>
      <c r="F20" s="5"/>
      <c r="G20" s="53"/>
      <c r="H20" s="16"/>
      <c r="I20" s="6"/>
      <c r="J20" s="84"/>
      <c r="K20" s="70"/>
      <c r="L20" s="70"/>
      <c r="M20" s="70"/>
      <c r="N20" s="56"/>
      <c r="O20" s="56"/>
      <c r="P20" s="111"/>
      <c r="Q20" s="112"/>
    </row>
    <row r="21" spans="1:17" x14ac:dyDescent="0.25">
      <c r="A21" s="26" t="s">
        <v>11</v>
      </c>
      <c r="B21" s="27" t="s">
        <v>57</v>
      </c>
      <c r="C21" s="30"/>
      <c r="D21" s="48"/>
      <c r="E21" s="12"/>
      <c r="F21" s="10"/>
      <c r="G21" s="53"/>
      <c r="H21" s="16"/>
      <c r="I21" s="6"/>
      <c r="J21" s="53"/>
      <c r="K21" s="70"/>
      <c r="L21" s="70"/>
      <c r="M21" s="70"/>
      <c r="N21" s="56"/>
      <c r="O21" s="56"/>
      <c r="P21" s="111"/>
      <c r="Q21" s="112"/>
    </row>
    <row r="22" spans="1:17" x14ac:dyDescent="0.25">
      <c r="A22" s="101" t="s">
        <v>71</v>
      </c>
      <c r="B22" s="52" t="s">
        <v>72</v>
      </c>
      <c r="C22" s="30">
        <v>1</v>
      </c>
      <c r="D22" s="48" t="s">
        <v>56</v>
      </c>
      <c r="E22" s="12">
        <v>2948.72</v>
      </c>
      <c r="F22" s="5">
        <v>0</v>
      </c>
      <c r="G22" s="53">
        <f>E22+F22</f>
        <v>2948.72</v>
      </c>
      <c r="H22" s="54">
        <f>C22*E22</f>
        <v>2948.72</v>
      </c>
      <c r="I22" s="55">
        <f>F22*C22</f>
        <v>0</v>
      </c>
      <c r="J22" s="85">
        <f t="shared" ref="J22" si="6">H22+I22</f>
        <v>2948.72</v>
      </c>
      <c r="K22" s="70" t="s">
        <v>79</v>
      </c>
      <c r="L22" s="70">
        <f>J22*(1-0.2871)</f>
        <v>2102.142488</v>
      </c>
      <c r="M22" s="70">
        <f>J22*(1-$M$4)</f>
        <v>2102.142488</v>
      </c>
      <c r="N22" s="79">
        <v>0.16700000000000001</v>
      </c>
      <c r="O22" s="56">
        <f>M22*(1+N22)</f>
        <v>2453.2002834959999</v>
      </c>
      <c r="P22" s="111">
        <v>2453.2002834959999</v>
      </c>
      <c r="Q22" s="112">
        <v>0</v>
      </c>
    </row>
    <row r="23" spans="1:17" x14ac:dyDescent="0.25">
      <c r="A23" s="26"/>
      <c r="B23" s="18"/>
      <c r="C23" s="30"/>
      <c r="D23" s="48"/>
      <c r="E23" s="12"/>
      <c r="F23" s="5"/>
      <c r="G23" s="53"/>
      <c r="H23" s="16"/>
      <c r="I23" s="6"/>
      <c r="J23" s="84"/>
      <c r="K23" s="70"/>
      <c r="L23" s="70"/>
      <c r="M23" s="70"/>
      <c r="N23" s="56"/>
      <c r="O23" s="56"/>
      <c r="P23" s="111"/>
      <c r="Q23" s="112"/>
    </row>
    <row r="24" spans="1:17" x14ac:dyDescent="0.25">
      <c r="A24" s="26" t="s">
        <v>12</v>
      </c>
      <c r="B24" s="27" t="s">
        <v>58</v>
      </c>
      <c r="C24" s="30"/>
      <c r="D24" s="48"/>
      <c r="E24" s="12"/>
      <c r="F24" s="5"/>
      <c r="G24" s="53"/>
      <c r="H24" s="12"/>
      <c r="I24" s="5"/>
      <c r="J24" s="53"/>
      <c r="K24" s="70"/>
      <c r="L24" s="70"/>
      <c r="M24" s="70"/>
      <c r="N24" s="56"/>
      <c r="O24" s="56"/>
      <c r="P24" s="111"/>
      <c r="Q24" s="112"/>
    </row>
    <row r="25" spans="1:17" x14ac:dyDescent="0.25">
      <c r="A25" s="101" t="s">
        <v>69</v>
      </c>
      <c r="B25" s="52" t="s">
        <v>70</v>
      </c>
      <c r="C25" s="30">
        <v>2</v>
      </c>
      <c r="D25" s="48" t="s">
        <v>10</v>
      </c>
      <c r="E25" s="12">
        <v>531.67999999999995</v>
      </c>
      <c r="F25" s="5">
        <v>17.57</v>
      </c>
      <c r="G25" s="53">
        <f>E25+F25</f>
        <v>549.25</v>
      </c>
      <c r="H25" s="54">
        <f t="shared" si="2"/>
        <v>1063.3599999999999</v>
      </c>
      <c r="I25" s="55">
        <f t="shared" ref="I25" si="7">F25*C25</f>
        <v>35.14</v>
      </c>
      <c r="J25" s="85">
        <f t="shared" ref="J25" si="8">H25+I25</f>
        <v>1098.5</v>
      </c>
      <c r="K25" s="70" t="s">
        <v>89</v>
      </c>
      <c r="L25" s="70">
        <f>J25*(1-0.2871)</f>
        <v>783.12064999999996</v>
      </c>
      <c r="M25" s="70">
        <f>J25*(1-$M$4)</f>
        <v>783.12064999999996</v>
      </c>
      <c r="N25" s="79">
        <v>0.16700000000000001</v>
      </c>
      <c r="O25" s="56">
        <f>M25*(1+N25)</f>
        <v>913.90179854999997</v>
      </c>
      <c r="P25" s="111">
        <v>884.66692444799992</v>
      </c>
      <c r="Q25" s="112">
        <v>29.234874101999999</v>
      </c>
    </row>
    <row r="26" spans="1:17" x14ac:dyDescent="0.25">
      <c r="A26" s="26"/>
      <c r="B26" s="18"/>
      <c r="C26" s="30"/>
      <c r="D26" s="48"/>
      <c r="E26" s="12"/>
      <c r="F26" s="5"/>
      <c r="G26" s="53"/>
      <c r="H26" s="16"/>
      <c r="I26" s="6"/>
      <c r="J26" s="84"/>
      <c r="K26" s="70"/>
      <c r="L26" s="70"/>
      <c r="M26" s="70"/>
      <c r="N26" s="56"/>
      <c r="O26" s="56"/>
      <c r="P26" s="111"/>
      <c r="Q26" s="112"/>
    </row>
    <row r="27" spans="1:17" x14ac:dyDescent="0.25">
      <c r="A27" s="26" t="s">
        <v>13</v>
      </c>
      <c r="B27" s="27" t="s">
        <v>59</v>
      </c>
      <c r="C27" s="30">
        <v>46</v>
      </c>
      <c r="D27" s="48" t="s">
        <v>10</v>
      </c>
      <c r="E27" s="13"/>
      <c r="F27" s="5"/>
      <c r="G27" s="53"/>
      <c r="H27" s="16"/>
      <c r="I27" s="6"/>
      <c r="J27" s="84"/>
      <c r="K27" s="70"/>
      <c r="L27" s="70"/>
      <c r="M27" s="70"/>
      <c r="N27" s="56"/>
      <c r="O27" s="56"/>
      <c r="P27" s="111"/>
      <c r="Q27" s="112"/>
    </row>
    <row r="28" spans="1:17" x14ac:dyDescent="0.25">
      <c r="A28" s="101" t="s">
        <v>38</v>
      </c>
      <c r="B28" s="18" t="s">
        <v>40</v>
      </c>
      <c r="C28" s="30">
        <v>92</v>
      </c>
      <c r="D28" s="48" t="s">
        <v>10</v>
      </c>
      <c r="E28" s="12">
        <v>1.26</v>
      </c>
      <c r="F28" s="5">
        <v>3.01</v>
      </c>
      <c r="G28" s="53">
        <f t="shared" si="1"/>
        <v>4.2699999999999996</v>
      </c>
      <c r="H28" s="16">
        <f t="shared" si="2"/>
        <v>115.92</v>
      </c>
      <c r="I28" s="6">
        <f t="shared" si="5"/>
        <v>276.91999999999996</v>
      </c>
      <c r="J28" s="84">
        <f t="shared" si="4"/>
        <v>392.84</v>
      </c>
      <c r="K28" s="70" t="s">
        <v>90</v>
      </c>
      <c r="L28" s="70"/>
      <c r="M28" s="70"/>
      <c r="N28" s="79">
        <v>0.23810000000000001</v>
      </c>
      <c r="O28" s="56"/>
      <c r="P28" s="111">
        <v>102.31580152079999</v>
      </c>
      <c r="Q28" s="112">
        <v>244.42108141079993</v>
      </c>
    </row>
    <row r="29" spans="1:17" x14ac:dyDescent="0.25">
      <c r="A29" s="101" t="s">
        <v>39</v>
      </c>
      <c r="B29" s="18" t="s">
        <v>41</v>
      </c>
      <c r="C29" s="30">
        <v>46</v>
      </c>
      <c r="D29" s="48" t="s">
        <v>10</v>
      </c>
      <c r="E29" s="12">
        <v>5.71</v>
      </c>
      <c r="F29" s="5">
        <v>5.36</v>
      </c>
      <c r="G29" s="53">
        <f t="shared" si="1"/>
        <v>11.07</v>
      </c>
      <c r="H29" s="16">
        <f t="shared" si="2"/>
        <v>262.66000000000003</v>
      </c>
      <c r="I29" s="6">
        <f t="shared" si="5"/>
        <v>246.56</v>
      </c>
      <c r="J29" s="84">
        <f t="shared" si="4"/>
        <v>509.22</v>
      </c>
      <c r="K29" s="70" t="s">
        <v>91</v>
      </c>
      <c r="L29" s="70"/>
      <c r="M29" s="70"/>
      <c r="N29" s="79">
        <v>0.23810000000000001</v>
      </c>
      <c r="O29" s="56"/>
      <c r="P29" s="111">
        <v>231.8346137634</v>
      </c>
      <c r="Q29" s="112">
        <v>217.62408577440002</v>
      </c>
    </row>
    <row r="30" spans="1:17" x14ac:dyDescent="0.25">
      <c r="A30" s="26"/>
      <c r="B30" s="18"/>
      <c r="C30" s="30"/>
      <c r="D30" s="48"/>
      <c r="E30" s="12"/>
      <c r="F30" s="5"/>
      <c r="G30" s="53"/>
      <c r="H30" s="12">
        <f>SUM(H28:H29)</f>
        <v>378.58000000000004</v>
      </c>
      <c r="I30" s="5">
        <f>SUM(I28:I29)</f>
        <v>523.48</v>
      </c>
      <c r="J30" s="53">
        <f>SUM(J28:J29)</f>
        <v>902.06</v>
      </c>
      <c r="K30" s="70"/>
      <c r="L30" s="70">
        <f>J30*(1-0.2871)</f>
        <v>643.07857399999989</v>
      </c>
      <c r="M30" s="70">
        <f>J30*(1-$M$4)</f>
        <v>643.07857399999989</v>
      </c>
      <c r="N30" s="79">
        <v>0.23810000000000001</v>
      </c>
      <c r="O30" s="56">
        <f>M30*(1+N30)</f>
        <v>796.19558246939982</v>
      </c>
      <c r="P30" s="111"/>
      <c r="Q30" s="112"/>
    </row>
    <row r="31" spans="1:17" x14ac:dyDescent="0.25">
      <c r="A31" s="26"/>
      <c r="B31" s="18"/>
      <c r="C31" s="30"/>
      <c r="D31" s="48"/>
      <c r="E31" s="12"/>
      <c r="F31" s="5"/>
      <c r="G31" s="53"/>
      <c r="H31" s="12"/>
      <c r="I31" s="5"/>
      <c r="J31" s="53"/>
      <c r="K31" s="70"/>
      <c r="L31" s="70"/>
      <c r="M31" s="70"/>
      <c r="N31" s="56"/>
      <c r="O31" s="56"/>
      <c r="P31" s="111"/>
      <c r="Q31" s="112"/>
    </row>
    <row r="32" spans="1:17" x14ac:dyDescent="0.25">
      <c r="A32" s="28">
        <v>2</v>
      </c>
      <c r="B32" s="29" t="s">
        <v>14</v>
      </c>
      <c r="C32" s="33"/>
      <c r="D32" s="49"/>
      <c r="E32" s="14"/>
      <c r="F32" s="8"/>
      <c r="G32" s="59"/>
      <c r="H32" s="14"/>
      <c r="I32" s="8"/>
      <c r="J32" s="59"/>
      <c r="K32" s="90"/>
      <c r="L32" s="90"/>
      <c r="M32" s="70"/>
      <c r="N32" s="56"/>
      <c r="O32" s="56"/>
      <c r="P32" s="111"/>
      <c r="Q32" s="112"/>
    </row>
    <row r="33" spans="1:17" x14ac:dyDescent="0.25">
      <c r="A33" s="26"/>
      <c r="B33" s="18"/>
      <c r="C33" s="30"/>
      <c r="D33" s="48"/>
      <c r="E33" s="12"/>
      <c r="F33" s="5"/>
      <c r="G33" s="53"/>
      <c r="H33" s="16"/>
      <c r="I33" s="6"/>
      <c r="J33" s="84"/>
      <c r="K33" s="70"/>
      <c r="L33" s="70"/>
      <c r="M33" s="70"/>
      <c r="N33" s="56"/>
      <c r="O33" s="56"/>
      <c r="P33" s="111"/>
      <c r="Q33" s="112"/>
    </row>
    <row r="34" spans="1:17" x14ac:dyDescent="0.25">
      <c r="A34" s="26" t="s">
        <v>15</v>
      </c>
      <c r="B34" s="27" t="s">
        <v>55</v>
      </c>
      <c r="C34" s="30">
        <v>52</v>
      </c>
      <c r="D34" s="48" t="s">
        <v>10</v>
      </c>
      <c r="E34" s="12"/>
      <c r="F34" s="5"/>
      <c r="G34" s="53"/>
      <c r="H34" s="16"/>
      <c r="I34" s="6"/>
      <c r="J34" s="84"/>
      <c r="K34" s="70"/>
      <c r="L34" s="70"/>
      <c r="M34" s="70"/>
      <c r="N34" s="56"/>
      <c r="O34" s="56"/>
      <c r="P34" s="111"/>
      <c r="Q34" s="112"/>
    </row>
    <row r="35" spans="1:17" x14ac:dyDescent="0.25">
      <c r="A35" s="101" t="s">
        <v>42</v>
      </c>
      <c r="B35" s="18" t="s">
        <v>32</v>
      </c>
      <c r="C35" s="30">
        <v>11.6</v>
      </c>
      <c r="D35" s="48" t="s">
        <v>9</v>
      </c>
      <c r="E35" s="12">
        <v>39.840000000000003</v>
      </c>
      <c r="F35" s="5">
        <v>10.44</v>
      </c>
      <c r="G35" s="53">
        <f t="shared" si="1"/>
        <v>50.28</v>
      </c>
      <c r="H35" s="16">
        <f t="shared" si="2"/>
        <v>462.14400000000001</v>
      </c>
      <c r="I35" s="6">
        <f t="shared" si="5"/>
        <v>121.10399999999998</v>
      </c>
      <c r="J35" s="84">
        <f t="shared" si="4"/>
        <v>583.24800000000005</v>
      </c>
      <c r="K35" s="70" t="s">
        <v>81</v>
      </c>
      <c r="L35" s="70"/>
      <c r="M35" s="70"/>
      <c r="N35" s="79">
        <v>0.23810000000000001</v>
      </c>
      <c r="O35" s="56"/>
      <c r="P35" s="111">
        <v>407.90746875456</v>
      </c>
      <c r="Q35" s="112">
        <v>106.89141500495998</v>
      </c>
    </row>
    <row r="36" spans="1:17" x14ac:dyDescent="0.25">
      <c r="A36" s="101" t="s">
        <v>43</v>
      </c>
      <c r="B36" s="18" t="s">
        <v>67</v>
      </c>
      <c r="C36" s="30">
        <v>12.2</v>
      </c>
      <c r="D36" s="48" t="s">
        <v>9</v>
      </c>
      <c r="E36" s="12">
        <v>114.79</v>
      </c>
      <c r="F36" s="5">
        <v>14.42</v>
      </c>
      <c r="G36" s="53">
        <f t="shared" si="1"/>
        <v>129.21</v>
      </c>
      <c r="H36" s="16">
        <f t="shared" si="2"/>
        <v>1400.4380000000001</v>
      </c>
      <c r="I36" s="6">
        <f t="shared" si="5"/>
        <v>175.92399999999998</v>
      </c>
      <c r="J36" s="84">
        <f t="shared" si="4"/>
        <v>1576.3620000000001</v>
      </c>
      <c r="K36" s="70" t="s">
        <v>82</v>
      </c>
      <c r="L36" s="70"/>
      <c r="M36" s="70"/>
      <c r="N36" s="79">
        <v>0.23810000000000001</v>
      </c>
      <c r="O36" s="56"/>
      <c r="P36" s="111">
        <v>1236.0846829726202</v>
      </c>
      <c r="Q36" s="112">
        <v>155.27782148675996</v>
      </c>
    </row>
    <row r="37" spans="1:17" x14ac:dyDescent="0.25">
      <c r="A37" s="101" t="s">
        <v>44</v>
      </c>
      <c r="B37" s="18" t="s">
        <v>48</v>
      </c>
      <c r="C37" s="30">
        <v>46</v>
      </c>
      <c r="D37" s="48" t="s">
        <v>10</v>
      </c>
      <c r="E37" s="12">
        <v>38.64</v>
      </c>
      <c r="F37" s="5">
        <v>14.72</v>
      </c>
      <c r="G37" s="53">
        <f t="shared" ref="G37" si="9">E37+F37</f>
        <v>53.36</v>
      </c>
      <c r="H37" s="16">
        <f t="shared" ref="H37" si="10">C37*E37</f>
        <v>1777.44</v>
      </c>
      <c r="I37" s="6">
        <f t="shared" si="5"/>
        <v>677.12</v>
      </c>
      <c r="J37" s="84">
        <f t="shared" ref="J37" si="11">H37+I37</f>
        <v>2454.56</v>
      </c>
      <c r="K37" s="70" t="s">
        <v>83</v>
      </c>
      <c r="L37" s="70"/>
      <c r="M37" s="70"/>
      <c r="N37" s="79">
        <v>0.23810000000000001</v>
      </c>
      <c r="O37" s="56"/>
      <c r="P37" s="111">
        <v>1568.8422899856</v>
      </c>
      <c r="Q37" s="112">
        <v>597.65420570879996</v>
      </c>
    </row>
    <row r="38" spans="1:17" x14ac:dyDescent="0.25">
      <c r="A38" s="101" t="s">
        <v>45</v>
      </c>
      <c r="B38" s="18" t="s">
        <v>33</v>
      </c>
      <c r="C38" s="30">
        <v>104</v>
      </c>
      <c r="D38" s="48" t="s">
        <v>10</v>
      </c>
      <c r="E38" s="12">
        <v>2.31</v>
      </c>
      <c r="F38" s="5">
        <v>2.61</v>
      </c>
      <c r="G38" s="53">
        <f t="shared" si="1"/>
        <v>4.92</v>
      </c>
      <c r="H38" s="16">
        <f t="shared" si="2"/>
        <v>240.24</v>
      </c>
      <c r="I38" s="6">
        <f t="shared" si="5"/>
        <v>271.44</v>
      </c>
      <c r="J38" s="84">
        <f t="shared" si="4"/>
        <v>511.68</v>
      </c>
      <c r="K38" s="70" t="s">
        <v>84</v>
      </c>
      <c r="L38" s="70"/>
      <c r="M38" s="70"/>
      <c r="N38" s="79">
        <v>0.23810000000000001</v>
      </c>
      <c r="O38" s="56"/>
      <c r="P38" s="111">
        <v>212.04579155759998</v>
      </c>
      <c r="Q38" s="112">
        <v>239.58420604559998</v>
      </c>
    </row>
    <row r="39" spans="1:17" x14ac:dyDescent="0.25">
      <c r="A39" s="101" t="s">
        <v>46</v>
      </c>
      <c r="B39" s="18" t="s">
        <v>35</v>
      </c>
      <c r="C39" s="30">
        <v>104</v>
      </c>
      <c r="D39" s="48" t="s">
        <v>10</v>
      </c>
      <c r="E39" s="12">
        <v>3.31</v>
      </c>
      <c r="F39" s="5">
        <v>6.4</v>
      </c>
      <c r="G39" s="53">
        <f t="shared" si="1"/>
        <v>9.7100000000000009</v>
      </c>
      <c r="H39" s="16">
        <f t="shared" si="2"/>
        <v>344.24</v>
      </c>
      <c r="I39" s="6">
        <f t="shared" si="5"/>
        <v>665.6</v>
      </c>
      <c r="J39" s="84">
        <f t="shared" si="4"/>
        <v>1009.84</v>
      </c>
      <c r="K39" s="70" t="s">
        <v>86</v>
      </c>
      <c r="L39" s="70"/>
      <c r="M39" s="70"/>
      <c r="N39" s="79">
        <v>0.23810000000000001</v>
      </c>
      <c r="O39" s="56"/>
      <c r="P39" s="111">
        <v>303.84050651759998</v>
      </c>
      <c r="Q39" s="112">
        <v>587.48617574399998</v>
      </c>
    </row>
    <row r="40" spans="1:17" x14ac:dyDescent="0.25">
      <c r="A40" s="101" t="s">
        <v>47</v>
      </c>
      <c r="B40" s="18" t="s">
        <v>37</v>
      </c>
      <c r="C40" s="30">
        <v>104</v>
      </c>
      <c r="D40" s="48" t="s">
        <v>10</v>
      </c>
      <c r="E40" s="12">
        <v>1.04</v>
      </c>
      <c r="F40" s="5">
        <v>5.73</v>
      </c>
      <c r="G40" s="53">
        <f t="shared" si="1"/>
        <v>6.7700000000000005</v>
      </c>
      <c r="H40" s="16">
        <f t="shared" si="2"/>
        <v>108.16</v>
      </c>
      <c r="I40" s="6">
        <f t="shared" si="5"/>
        <v>595.92000000000007</v>
      </c>
      <c r="J40" s="84">
        <f t="shared" si="4"/>
        <v>704.08</v>
      </c>
      <c r="K40" s="70" t="s">
        <v>88</v>
      </c>
      <c r="L40" s="70"/>
      <c r="M40" s="70"/>
      <c r="N40" s="79">
        <v>0.23810000000000001</v>
      </c>
      <c r="O40" s="56"/>
      <c r="P40" s="111">
        <v>95.466503558399978</v>
      </c>
      <c r="Q40" s="112">
        <v>525.98371672079998</v>
      </c>
    </row>
    <row r="41" spans="1:17" x14ac:dyDescent="0.25">
      <c r="A41" s="26"/>
      <c r="B41" s="18"/>
      <c r="C41" s="30"/>
      <c r="D41" s="48"/>
      <c r="E41" s="12"/>
      <c r="F41" s="5"/>
      <c r="G41" s="53"/>
      <c r="H41" s="12">
        <f>SUM(H35:H40)</f>
        <v>4332.6619999999994</v>
      </c>
      <c r="I41" s="5">
        <f>SUM(I35:I40)</f>
        <v>2507.1080000000002</v>
      </c>
      <c r="J41" s="53">
        <f>SUM(J35:J40)</f>
        <v>6839.77</v>
      </c>
      <c r="K41" s="70"/>
      <c r="L41" s="70">
        <f>J41*(1-0.2871)</f>
        <v>4876.0720330000004</v>
      </c>
      <c r="M41" s="70">
        <f>J41*(1-$M$4)</f>
        <v>4876.0720330000004</v>
      </c>
      <c r="N41" s="79">
        <v>0.23810000000000001</v>
      </c>
      <c r="O41" s="56">
        <f>M41*(1+N41)</f>
        <v>6037.0647840573001</v>
      </c>
      <c r="P41" s="111"/>
      <c r="Q41" s="112"/>
    </row>
    <row r="42" spans="1:17" x14ac:dyDescent="0.25">
      <c r="A42" s="26"/>
      <c r="B42" s="18"/>
      <c r="C42" s="30"/>
      <c r="D42" s="48"/>
      <c r="E42" s="12"/>
      <c r="F42" s="5"/>
      <c r="G42" s="53"/>
      <c r="H42" s="16"/>
      <c r="I42" s="6"/>
      <c r="J42" s="84"/>
      <c r="K42" s="70"/>
      <c r="L42" s="70"/>
      <c r="M42" s="70"/>
      <c r="N42" s="56"/>
      <c r="O42" s="56"/>
      <c r="P42" s="111"/>
      <c r="Q42" s="112"/>
    </row>
    <row r="43" spans="1:17" x14ac:dyDescent="0.25">
      <c r="A43" s="26" t="s">
        <v>16</v>
      </c>
      <c r="B43" s="27" t="s">
        <v>59</v>
      </c>
      <c r="C43" s="30">
        <v>52</v>
      </c>
      <c r="D43" s="48" t="s">
        <v>10</v>
      </c>
      <c r="E43" s="12"/>
      <c r="F43" s="5"/>
      <c r="G43" s="53"/>
      <c r="H43" s="16"/>
      <c r="I43" s="6"/>
      <c r="J43" s="84"/>
      <c r="K43" s="70"/>
      <c r="L43" s="70"/>
      <c r="M43" s="70"/>
      <c r="N43" s="56"/>
      <c r="O43" s="56"/>
      <c r="P43" s="111"/>
      <c r="Q43" s="112"/>
    </row>
    <row r="44" spans="1:17" x14ac:dyDescent="0.25">
      <c r="A44" s="101" t="s">
        <v>49</v>
      </c>
      <c r="B44" s="18" t="s">
        <v>40</v>
      </c>
      <c r="C44" s="30">
        <v>104</v>
      </c>
      <c r="D44" s="48" t="s">
        <v>10</v>
      </c>
      <c r="E44" s="12">
        <v>1.26</v>
      </c>
      <c r="F44" s="5">
        <v>3.01</v>
      </c>
      <c r="G44" s="53">
        <f t="shared" si="1"/>
        <v>4.2699999999999996</v>
      </c>
      <c r="H44" s="16">
        <f t="shared" si="2"/>
        <v>131.04</v>
      </c>
      <c r="I44" s="6">
        <f t="shared" si="5"/>
        <v>313.03999999999996</v>
      </c>
      <c r="J44" s="84">
        <f t="shared" si="4"/>
        <v>444.07999999999993</v>
      </c>
      <c r="K44" s="70" t="s">
        <v>90</v>
      </c>
      <c r="L44" s="70"/>
      <c r="M44" s="70"/>
      <c r="N44" s="79">
        <v>0.23810000000000001</v>
      </c>
      <c r="O44" s="56"/>
      <c r="P44" s="111">
        <v>115.66134084959999</v>
      </c>
      <c r="Q44" s="112">
        <v>276.30209202959998</v>
      </c>
    </row>
    <row r="45" spans="1:17" x14ac:dyDescent="0.25">
      <c r="A45" s="101" t="s">
        <v>50</v>
      </c>
      <c r="B45" s="18" t="s">
        <v>41</v>
      </c>
      <c r="C45" s="30">
        <v>52</v>
      </c>
      <c r="D45" s="48" t="s">
        <v>10</v>
      </c>
      <c r="E45" s="12">
        <v>5.71</v>
      </c>
      <c r="F45" s="5">
        <v>5.36</v>
      </c>
      <c r="G45" s="53">
        <f t="shared" si="1"/>
        <v>11.07</v>
      </c>
      <c r="H45" s="16">
        <f t="shared" si="2"/>
        <v>296.92</v>
      </c>
      <c r="I45" s="6">
        <f t="shared" si="5"/>
        <v>278.72000000000003</v>
      </c>
      <c r="J45" s="84">
        <f t="shared" si="4"/>
        <v>575.6400000000001</v>
      </c>
      <c r="K45" s="70" t="s">
        <v>91</v>
      </c>
      <c r="L45" s="70"/>
      <c r="M45" s="70"/>
      <c r="N45" s="79">
        <v>0.23810000000000001</v>
      </c>
      <c r="O45" s="56"/>
      <c r="P45" s="111">
        <v>262.07391121079996</v>
      </c>
      <c r="Q45" s="112">
        <v>246.00983609280004</v>
      </c>
    </row>
    <row r="46" spans="1:17" x14ac:dyDescent="0.25">
      <c r="A46" s="26"/>
      <c r="B46" s="18"/>
      <c r="C46" s="30"/>
      <c r="D46" s="48"/>
      <c r="E46" s="12"/>
      <c r="F46" s="5"/>
      <c r="G46" s="53"/>
      <c r="H46" s="12">
        <f>SUM(H44:H45)</f>
        <v>427.96000000000004</v>
      </c>
      <c r="I46" s="5">
        <f>SUM(I44:I45)</f>
        <v>591.76</v>
      </c>
      <c r="J46" s="53">
        <f>SUM(J44:J45)</f>
        <v>1019.72</v>
      </c>
      <c r="K46" s="70"/>
      <c r="L46" s="70">
        <f>J46*(1-0.2871)</f>
        <v>726.95838800000001</v>
      </c>
      <c r="M46" s="70">
        <f>J46*(1-0.2871)</f>
        <v>726.95838800000001</v>
      </c>
      <c r="N46" s="79">
        <v>0.23810000000000001</v>
      </c>
      <c r="O46" s="56">
        <f>M46*(1+N46)</f>
        <v>900.04718018280005</v>
      </c>
      <c r="P46" s="111"/>
      <c r="Q46" s="112"/>
    </row>
    <row r="47" spans="1:17" x14ac:dyDescent="0.25">
      <c r="A47" s="26"/>
      <c r="B47" s="18"/>
      <c r="C47" s="30"/>
      <c r="D47" s="48"/>
      <c r="E47" s="12"/>
      <c r="F47" s="5"/>
      <c r="G47" s="53"/>
      <c r="H47" s="16"/>
      <c r="I47" s="6"/>
      <c r="J47" s="84"/>
      <c r="K47" s="70"/>
      <c r="L47" s="70"/>
      <c r="M47" s="70"/>
      <c r="N47" s="56"/>
      <c r="O47" s="56"/>
      <c r="P47" s="111"/>
      <c r="Q47" s="112"/>
    </row>
    <row r="48" spans="1:17" x14ac:dyDescent="0.25">
      <c r="A48" s="28">
        <v>3</v>
      </c>
      <c r="B48" s="29" t="s">
        <v>17</v>
      </c>
      <c r="C48" s="33"/>
      <c r="D48" s="49"/>
      <c r="E48" s="14"/>
      <c r="F48" s="8"/>
      <c r="G48" s="59"/>
      <c r="H48" s="14"/>
      <c r="I48" s="8"/>
      <c r="J48" s="59"/>
      <c r="K48" s="90"/>
      <c r="L48" s="90"/>
      <c r="M48" s="70"/>
      <c r="N48" s="56"/>
      <c r="O48" s="56"/>
      <c r="P48" s="111"/>
      <c r="Q48" s="112"/>
    </row>
    <row r="49" spans="1:17" x14ac:dyDescent="0.25">
      <c r="A49" s="26"/>
      <c r="B49" s="18"/>
      <c r="C49" s="30"/>
      <c r="D49" s="48"/>
      <c r="E49" s="12"/>
      <c r="F49" s="5"/>
      <c r="G49" s="53"/>
      <c r="H49" s="16"/>
      <c r="I49" s="6"/>
      <c r="J49" s="84"/>
      <c r="K49" s="70"/>
      <c r="L49" s="70"/>
      <c r="M49" s="70"/>
      <c r="N49" s="56"/>
      <c r="O49" s="56"/>
      <c r="P49" s="111"/>
      <c r="Q49" s="112"/>
    </row>
    <row r="50" spans="1:17" x14ac:dyDescent="0.25">
      <c r="A50" s="26" t="s">
        <v>18</v>
      </c>
      <c r="B50" s="27" t="s">
        <v>61</v>
      </c>
      <c r="C50" s="30">
        <v>1</v>
      </c>
      <c r="D50" s="48" t="s">
        <v>60</v>
      </c>
      <c r="E50" s="30"/>
      <c r="F50" s="31"/>
      <c r="G50" s="53"/>
      <c r="H50" s="56"/>
      <c r="I50" s="5"/>
      <c r="J50" s="53"/>
      <c r="K50" s="70"/>
      <c r="L50" s="70"/>
      <c r="M50" s="70"/>
      <c r="N50" s="79"/>
      <c r="O50" s="56"/>
      <c r="P50" s="111"/>
      <c r="Q50" s="112"/>
    </row>
    <row r="51" spans="1:17" x14ac:dyDescent="0.25">
      <c r="A51" s="101" t="s">
        <v>96</v>
      </c>
      <c r="B51" s="52" t="s">
        <v>94</v>
      </c>
      <c r="C51" s="30">
        <v>140</v>
      </c>
      <c r="D51" s="48" t="s">
        <v>10</v>
      </c>
      <c r="E51" s="30">
        <v>0.69</v>
      </c>
      <c r="F51" s="31">
        <v>0.05</v>
      </c>
      <c r="G51" s="53">
        <f t="shared" si="1"/>
        <v>0.74</v>
      </c>
      <c r="H51" s="56">
        <f t="shared" si="2"/>
        <v>96.6</v>
      </c>
      <c r="I51" s="5">
        <f t="shared" ref="I51:I52" si="12">C51*F51</f>
        <v>7</v>
      </c>
      <c r="J51" s="53">
        <f t="shared" ref="J51:J52" si="13">SUM(H51:I51)</f>
        <v>103.6</v>
      </c>
      <c r="K51" s="70" t="s">
        <v>95</v>
      </c>
      <c r="L51" s="70"/>
      <c r="M51" s="70"/>
      <c r="N51" s="79">
        <v>0.23810000000000001</v>
      </c>
      <c r="O51" s="56"/>
      <c r="P51" s="111">
        <v>85.263167933999995</v>
      </c>
      <c r="Q51" s="112">
        <v>6.1784904299999992</v>
      </c>
    </row>
    <row r="52" spans="1:17" x14ac:dyDescent="0.25">
      <c r="A52" s="101" t="s">
        <v>97</v>
      </c>
      <c r="B52" s="52" t="s">
        <v>37</v>
      </c>
      <c r="C52" s="30">
        <v>140</v>
      </c>
      <c r="D52" s="48" t="s">
        <v>10</v>
      </c>
      <c r="E52" s="30">
        <v>1.04</v>
      </c>
      <c r="F52" s="31">
        <v>5.74</v>
      </c>
      <c r="G52" s="53">
        <f t="shared" si="1"/>
        <v>6.78</v>
      </c>
      <c r="H52" s="56">
        <f t="shared" si="2"/>
        <v>145.6</v>
      </c>
      <c r="I52" s="5">
        <f t="shared" si="12"/>
        <v>803.6</v>
      </c>
      <c r="J52" s="53">
        <f t="shared" si="13"/>
        <v>949.2</v>
      </c>
      <c r="K52" s="70" t="s">
        <v>88</v>
      </c>
      <c r="L52" s="70"/>
      <c r="M52" s="70"/>
      <c r="N52" s="79">
        <v>0.23810000000000001</v>
      </c>
      <c r="O52" s="56"/>
      <c r="P52" s="111">
        <v>128.51260094399998</v>
      </c>
      <c r="Q52" s="112">
        <v>709.29070136400003</v>
      </c>
    </row>
    <row r="53" spans="1:17" x14ac:dyDescent="0.25">
      <c r="A53" s="26"/>
      <c r="B53" s="27"/>
      <c r="C53" s="30"/>
      <c r="D53" s="48"/>
      <c r="E53" s="30"/>
      <c r="F53" s="31"/>
      <c r="G53" s="53"/>
      <c r="H53" s="56">
        <f>SUM(H51:H52)</f>
        <v>242.2</v>
      </c>
      <c r="I53" s="5">
        <f t="shared" ref="I53:J53" si="14">SUM(I51:I52)</f>
        <v>810.6</v>
      </c>
      <c r="J53" s="91">
        <f t="shared" si="14"/>
        <v>1052.8</v>
      </c>
      <c r="K53" s="93"/>
      <c r="L53" s="70">
        <f>J53*(1-0.2871)</f>
        <v>750.54111999999998</v>
      </c>
      <c r="M53" s="70">
        <f>J53*(1-0.2871)</f>
        <v>750.54111999999998</v>
      </c>
      <c r="N53" s="79">
        <v>0.23810000000000001</v>
      </c>
      <c r="O53" s="56">
        <f>M53*(1+N53)</f>
        <v>929.24496067199993</v>
      </c>
      <c r="P53" s="111"/>
      <c r="Q53" s="112"/>
    </row>
    <row r="54" spans="1:17" x14ac:dyDescent="0.25">
      <c r="A54" s="26"/>
      <c r="B54" s="27"/>
      <c r="C54" s="30"/>
      <c r="D54" s="48"/>
      <c r="E54" s="13"/>
      <c r="F54" s="7"/>
      <c r="G54" s="60"/>
      <c r="H54" s="17"/>
      <c r="I54" s="9"/>
      <c r="J54" s="86"/>
      <c r="K54" s="88"/>
      <c r="L54" s="88"/>
      <c r="M54" s="70"/>
      <c r="N54" s="56"/>
      <c r="O54" s="56"/>
      <c r="P54" s="111"/>
      <c r="Q54" s="112"/>
    </row>
    <row r="55" spans="1:17" x14ac:dyDescent="0.25">
      <c r="A55" s="26" t="s">
        <v>19</v>
      </c>
      <c r="B55" s="27" t="s">
        <v>62</v>
      </c>
      <c r="C55" s="30">
        <v>125</v>
      </c>
      <c r="D55" s="48" t="s">
        <v>10</v>
      </c>
      <c r="E55" s="13"/>
      <c r="F55" s="7"/>
      <c r="G55" s="60"/>
      <c r="H55" s="17"/>
      <c r="I55" s="9"/>
      <c r="J55" s="86"/>
      <c r="K55" s="88"/>
      <c r="L55" s="88"/>
      <c r="M55" s="70"/>
      <c r="N55" s="56"/>
      <c r="O55" s="56"/>
      <c r="P55" s="111"/>
      <c r="Q55" s="112"/>
    </row>
    <row r="56" spans="1:17" x14ac:dyDescent="0.25">
      <c r="A56" s="101" t="s">
        <v>51</v>
      </c>
      <c r="B56" s="18" t="s">
        <v>41</v>
      </c>
      <c r="C56" s="30">
        <v>125</v>
      </c>
      <c r="D56" s="48" t="s">
        <v>10</v>
      </c>
      <c r="E56" s="12">
        <v>5.71</v>
      </c>
      <c r="F56" s="5">
        <v>5.36</v>
      </c>
      <c r="G56" s="53">
        <f t="shared" ref="G56:G57" si="15">E56+F56</f>
        <v>11.07</v>
      </c>
      <c r="H56" s="54">
        <f t="shared" ref="H56:H57" si="16">C56*E56</f>
        <v>713.75</v>
      </c>
      <c r="I56" s="55">
        <f t="shared" ref="I56:I57" si="17">F56*C56</f>
        <v>670</v>
      </c>
      <c r="J56" s="85">
        <f t="shared" ref="J56:J57" si="18">H56+I56</f>
        <v>1383.75</v>
      </c>
      <c r="K56" s="70" t="s">
        <v>91</v>
      </c>
      <c r="L56" s="70"/>
      <c r="M56" s="70"/>
      <c r="N56" s="79">
        <v>0.23810000000000001</v>
      </c>
      <c r="O56" s="56"/>
      <c r="P56" s="111">
        <v>629.98536348749997</v>
      </c>
      <c r="Q56" s="112">
        <v>591.36979829999996</v>
      </c>
    </row>
    <row r="57" spans="1:17" x14ac:dyDescent="0.25">
      <c r="A57" s="101" t="s">
        <v>73</v>
      </c>
      <c r="B57" s="18" t="s">
        <v>74</v>
      </c>
      <c r="C57" s="30">
        <v>11.6</v>
      </c>
      <c r="D57" s="48" t="s">
        <v>9</v>
      </c>
      <c r="E57" s="12">
        <v>95.11</v>
      </c>
      <c r="F57" s="5">
        <v>12.02</v>
      </c>
      <c r="G57" s="53">
        <f t="shared" si="15"/>
        <v>107.13</v>
      </c>
      <c r="H57" s="54">
        <f t="shared" si="16"/>
        <v>1103.2760000000001</v>
      </c>
      <c r="I57" s="55">
        <f t="shared" si="17"/>
        <v>139.43199999999999</v>
      </c>
      <c r="J57" s="85">
        <f t="shared" si="18"/>
        <v>1242.7080000000001</v>
      </c>
      <c r="K57" s="70" t="s">
        <v>92</v>
      </c>
      <c r="L57" s="70"/>
      <c r="M57" s="70"/>
      <c r="N57" s="79">
        <v>0.23810000000000001</v>
      </c>
      <c r="O57" s="56"/>
      <c r="P57" s="111">
        <v>973.7971725212401</v>
      </c>
      <c r="Q57" s="112">
        <v>123.06846823367998</v>
      </c>
    </row>
    <row r="58" spans="1:17" x14ac:dyDescent="0.25">
      <c r="A58" s="26"/>
      <c r="B58" s="18"/>
      <c r="C58" s="30"/>
      <c r="D58" s="48"/>
      <c r="E58" s="12"/>
      <c r="F58" s="5"/>
      <c r="G58" s="53"/>
      <c r="H58" s="30">
        <f>SUM(H56:H57)</f>
        <v>1817.0260000000001</v>
      </c>
      <c r="I58" s="31">
        <f>SUM(I56:I57)</f>
        <v>809.43200000000002</v>
      </c>
      <c r="J58" s="61">
        <f>SUM(J56:J57)</f>
        <v>2626.4580000000001</v>
      </c>
      <c r="K58" s="89"/>
      <c r="L58" s="70">
        <f>J58*(1-0.2871)</f>
        <v>1872.4019082</v>
      </c>
      <c r="M58" s="70">
        <f>J58*(1-$M$4)</f>
        <v>1872.4019082</v>
      </c>
      <c r="N58" s="79">
        <v>0.23810000000000001</v>
      </c>
      <c r="O58" s="56">
        <f>M58*(1+N58)</f>
        <v>2318.2208025424197</v>
      </c>
      <c r="P58" s="111"/>
      <c r="Q58" s="112"/>
    </row>
    <row r="59" spans="1:17" x14ac:dyDescent="0.25">
      <c r="A59" s="26"/>
      <c r="B59" s="18"/>
      <c r="C59" s="30"/>
      <c r="D59" s="48"/>
      <c r="E59" s="12"/>
      <c r="F59" s="5"/>
      <c r="G59" s="53"/>
      <c r="H59" s="16"/>
      <c r="I59" s="6"/>
      <c r="J59" s="84"/>
      <c r="K59" s="70"/>
      <c r="L59" s="70"/>
      <c r="M59" s="70"/>
      <c r="N59" s="56"/>
      <c r="O59" s="56"/>
      <c r="P59" s="111"/>
      <c r="Q59" s="112"/>
    </row>
    <row r="60" spans="1:17" x14ac:dyDescent="0.25">
      <c r="A60" s="26" t="s">
        <v>20</v>
      </c>
      <c r="B60" s="27" t="s">
        <v>63</v>
      </c>
      <c r="C60" s="30">
        <v>70</v>
      </c>
      <c r="D60" s="48" t="s">
        <v>10</v>
      </c>
      <c r="E60" s="13"/>
      <c r="F60" s="7"/>
      <c r="G60" s="60"/>
      <c r="H60" s="17"/>
      <c r="I60" s="9"/>
      <c r="J60" s="86"/>
      <c r="K60" s="88"/>
      <c r="L60" s="88"/>
      <c r="M60" s="70"/>
      <c r="N60" s="56"/>
      <c r="O60" s="56"/>
      <c r="P60" s="111"/>
      <c r="Q60" s="112"/>
    </row>
    <row r="61" spans="1:17" x14ac:dyDescent="0.25">
      <c r="A61" s="101" t="s">
        <v>52</v>
      </c>
      <c r="B61" s="52" t="s">
        <v>75</v>
      </c>
      <c r="C61" s="30">
        <v>70</v>
      </c>
      <c r="D61" s="48" t="s">
        <v>10</v>
      </c>
      <c r="E61" s="30">
        <v>2.61</v>
      </c>
      <c r="F61" s="31">
        <v>2.06</v>
      </c>
      <c r="G61" s="53">
        <f t="shared" ref="G61:G62" si="19">E61+F61</f>
        <v>4.67</v>
      </c>
      <c r="H61" s="54">
        <f t="shared" ref="H61:H62" si="20">C61*E61</f>
        <v>182.7</v>
      </c>
      <c r="I61" s="55">
        <f t="shared" ref="I61:I62" si="21">F61*C61</f>
        <v>144.20000000000002</v>
      </c>
      <c r="J61" s="85">
        <f t="shared" ref="J61:J62" si="22">H61+I61</f>
        <v>326.89999999999998</v>
      </c>
      <c r="K61" s="70" t="s">
        <v>93</v>
      </c>
      <c r="L61" s="70"/>
      <c r="M61" s="70"/>
      <c r="N61" s="79">
        <v>0.23810000000000001</v>
      </c>
      <c r="O61" s="56"/>
      <c r="P61" s="111">
        <v>161.25860022299997</v>
      </c>
      <c r="Q61" s="112">
        <v>127.27690285800001</v>
      </c>
    </row>
    <row r="62" spans="1:17" x14ac:dyDescent="0.25">
      <c r="A62" s="101" t="s">
        <v>53</v>
      </c>
      <c r="B62" s="18" t="s">
        <v>41</v>
      </c>
      <c r="C62" s="30">
        <v>70</v>
      </c>
      <c r="D62" s="48" t="s">
        <v>10</v>
      </c>
      <c r="E62" s="12">
        <v>5.71</v>
      </c>
      <c r="F62" s="5">
        <v>5.36</v>
      </c>
      <c r="G62" s="53">
        <f t="shared" si="19"/>
        <v>11.07</v>
      </c>
      <c r="H62" s="54">
        <f t="shared" si="20"/>
        <v>399.7</v>
      </c>
      <c r="I62" s="55">
        <f t="shared" si="21"/>
        <v>375.20000000000005</v>
      </c>
      <c r="J62" s="85">
        <f t="shared" si="22"/>
        <v>774.90000000000009</v>
      </c>
      <c r="K62" s="70" t="s">
        <v>91</v>
      </c>
      <c r="L62" s="70"/>
      <c r="M62" s="70"/>
      <c r="N62" s="79">
        <v>0.23810000000000001</v>
      </c>
      <c r="O62" s="56"/>
      <c r="P62" s="111">
        <v>352.79180355299997</v>
      </c>
      <c r="Q62" s="112">
        <v>331.16708704800004</v>
      </c>
    </row>
    <row r="63" spans="1:17" x14ac:dyDescent="0.25">
      <c r="A63" s="26"/>
      <c r="B63" s="18"/>
      <c r="C63" s="30"/>
      <c r="D63" s="48"/>
      <c r="E63" s="12"/>
      <c r="F63" s="5"/>
      <c r="G63" s="53"/>
      <c r="H63" s="30">
        <f>SUM(H61:H62)</f>
        <v>582.4</v>
      </c>
      <c r="I63" s="31">
        <f>SUM(I61:I62)</f>
        <v>519.40000000000009</v>
      </c>
      <c r="J63" s="61">
        <f>SUM(J61:J62)</f>
        <v>1101.8000000000002</v>
      </c>
      <c r="K63" s="89"/>
      <c r="L63" s="70">
        <f>J63*(1-0.2871)</f>
        <v>785.47322000000008</v>
      </c>
      <c r="M63" s="70">
        <f>J63*(1-$M$4)</f>
        <v>785.47322000000008</v>
      </c>
      <c r="N63" s="79">
        <v>0.23810000000000001</v>
      </c>
      <c r="O63" s="56">
        <f>M63*(1+N63)</f>
        <v>972.49439368200012</v>
      </c>
      <c r="P63" s="111"/>
      <c r="Q63" s="112"/>
    </row>
    <row r="64" spans="1:17" x14ac:dyDescent="0.25">
      <c r="A64" s="26"/>
      <c r="B64" s="18"/>
      <c r="C64" s="30"/>
      <c r="D64" s="48"/>
      <c r="E64" s="12"/>
      <c r="F64" s="5"/>
      <c r="G64" s="53"/>
      <c r="H64" s="16"/>
      <c r="I64" s="6"/>
      <c r="J64" s="84"/>
      <c r="K64" s="70"/>
      <c r="L64" s="70"/>
      <c r="M64" s="70"/>
      <c r="N64" s="56"/>
      <c r="O64" s="56"/>
      <c r="P64" s="111"/>
      <c r="Q64" s="112"/>
    </row>
    <row r="65" spans="1:17" x14ac:dyDescent="0.25">
      <c r="A65" s="26" t="s">
        <v>21</v>
      </c>
      <c r="B65" s="27" t="s">
        <v>108</v>
      </c>
      <c r="C65" s="30">
        <v>2</v>
      </c>
      <c r="D65" s="48" t="s">
        <v>64</v>
      </c>
      <c r="E65" s="30">
        <v>3800</v>
      </c>
      <c r="F65" s="31">
        <v>0</v>
      </c>
      <c r="G65" s="53">
        <f t="shared" ref="G65" si="23">E65+F65</f>
        <v>3800</v>
      </c>
      <c r="H65" s="16">
        <f t="shared" ref="H65" si="24">C65*E65</f>
        <v>7600</v>
      </c>
      <c r="I65" s="6">
        <f t="shared" ref="I65" si="25">F65*C65</f>
        <v>0</v>
      </c>
      <c r="J65" s="84">
        <f t="shared" ref="J65" si="26">H65+I65</f>
        <v>7600</v>
      </c>
      <c r="K65" s="70" t="s">
        <v>79</v>
      </c>
      <c r="L65" s="70">
        <f>J65*(1-0.2871)</f>
        <v>5418.04</v>
      </c>
      <c r="M65" s="70">
        <f>J65*(1-$M$4)</f>
        <v>5418.04</v>
      </c>
      <c r="N65" s="79">
        <v>0.23810000000000001</v>
      </c>
      <c r="O65" s="56">
        <f>M65*(1+N65)</f>
        <v>6708.0753239999995</v>
      </c>
      <c r="P65" s="111">
        <v>6708.0753239999995</v>
      </c>
      <c r="Q65" s="112">
        <v>0</v>
      </c>
    </row>
    <row r="66" spans="1:17" x14ac:dyDescent="0.25">
      <c r="A66" s="26"/>
      <c r="B66" s="27"/>
      <c r="C66" s="30"/>
      <c r="D66" s="48"/>
      <c r="E66" s="13"/>
      <c r="F66" s="7"/>
      <c r="G66" s="60"/>
      <c r="H66" s="17"/>
      <c r="I66" s="9"/>
      <c r="J66" s="86"/>
      <c r="K66" s="88"/>
      <c r="L66" s="88"/>
      <c r="M66" s="70"/>
      <c r="N66" s="56"/>
      <c r="O66" s="56"/>
      <c r="P66" s="111"/>
      <c r="Q66" s="112"/>
    </row>
    <row r="67" spans="1:17" x14ac:dyDescent="0.25">
      <c r="A67" s="26" t="s">
        <v>22</v>
      </c>
      <c r="B67" s="27" t="s">
        <v>23</v>
      </c>
      <c r="C67" s="30">
        <v>1</v>
      </c>
      <c r="D67" s="48" t="s">
        <v>60</v>
      </c>
      <c r="E67" s="30"/>
      <c r="F67" s="31"/>
      <c r="G67" s="61"/>
      <c r="H67" s="30"/>
      <c r="I67" s="31"/>
      <c r="J67" s="61"/>
      <c r="K67" s="89"/>
      <c r="L67" s="89"/>
      <c r="M67" s="70"/>
      <c r="N67" s="79"/>
      <c r="O67" s="56"/>
      <c r="P67" s="111"/>
      <c r="Q67" s="112"/>
    </row>
    <row r="68" spans="1:17" x14ac:dyDescent="0.25">
      <c r="A68" s="102" t="s">
        <v>103</v>
      </c>
      <c r="B68" s="100" t="s">
        <v>102</v>
      </c>
      <c r="C68" s="96">
        <v>6</v>
      </c>
      <c r="D68" s="97" t="s">
        <v>100</v>
      </c>
      <c r="E68" s="96">
        <v>59.44</v>
      </c>
      <c r="F68" s="98">
        <v>14.77</v>
      </c>
      <c r="G68" s="53">
        <f t="shared" ref="G68" si="27">E68+F68</f>
        <v>74.209999999999994</v>
      </c>
      <c r="H68" s="54">
        <f t="shared" ref="H68" si="28">C68*E68</f>
        <v>356.64</v>
      </c>
      <c r="I68" s="55">
        <f t="shared" ref="I68" si="29">F68*C68</f>
        <v>88.62</v>
      </c>
      <c r="J68" s="85">
        <f t="shared" ref="J68" si="30">H68+I68</f>
        <v>445.26</v>
      </c>
      <c r="K68" s="70" t="s">
        <v>104</v>
      </c>
      <c r="L68" s="71"/>
      <c r="M68" s="71"/>
      <c r="N68" s="79">
        <v>0.23810000000000001</v>
      </c>
      <c r="O68" s="106"/>
      <c r="P68" s="111">
        <v>314.78526099359999</v>
      </c>
      <c r="Q68" s="112">
        <v>78.2196888438</v>
      </c>
    </row>
    <row r="69" spans="1:17" x14ac:dyDescent="0.25">
      <c r="A69" s="102" t="s">
        <v>106</v>
      </c>
      <c r="B69" s="100" t="s">
        <v>105</v>
      </c>
      <c r="C69" s="96">
        <v>32</v>
      </c>
      <c r="D69" s="97" t="s">
        <v>9</v>
      </c>
      <c r="E69" s="96">
        <v>1.59</v>
      </c>
      <c r="F69" s="98">
        <v>3.08</v>
      </c>
      <c r="G69" s="53">
        <f t="shared" ref="G69" si="31">E69+F69</f>
        <v>4.67</v>
      </c>
      <c r="H69" s="54">
        <f t="shared" ref="H69" si="32">C69*E69</f>
        <v>50.88</v>
      </c>
      <c r="I69" s="55">
        <f t="shared" ref="I69" si="33">F69*C69</f>
        <v>98.56</v>
      </c>
      <c r="J69" s="85">
        <f t="shared" ref="J69" si="34">H69+I69</f>
        <v>149.44</v>
      </c>
      <c r="K69" s="70" t="s">
        <v>107</v>
      </c>
      <c r="L69" s="71"/>
      <c r="M69" s="71"/>
      <c r="N69" s="79">
        <v>0.23810000000000001</v>
      </c>
      <c r="O69" s="106"/>
      <c r="P69" s="111">
        <v>44.908799011199996</v>
      </c>
      <c r="Q69" s="112">
        <v>86.993145254400005</v>
      </c>
    </row>
    <row r="70" spans="1:17" x14ac:dyDescent="0.25">
      <c r="A70" s="94"/>
      <c r="B70" s="95"/>
      <c r="C70" s="96"/>
      <c r="D70" s="97"/>
      <c r="E70" s="96"/>
      <c r="F70" s="98"/>
      <c r="G70" s="99"/>
      <c r="H70" s="30">
        <f>SUM(H68:H69)</f>
        <v>407.52</v>
      </c>
      <c r="I70" s="31">
        <f>SUM(I68:I69)</f>
        <v>187.18</v>
      </c>
      <c r="J70" s="61">
        <f>SUM(J68:J69)</f>
        <v>594.70000000000005</v>
      </c>
      <c r="K70" s="71"/>
      <c r="L70" s="70">
        <f>J70*(1-0.2871)</f>
        <v>423.96163000000001</v>
      </c>
      <c r="M70" s="70">
        <f>J70*(1-$M$4)</f>
        <v>423.96163000000001</v>
      </c>
      <c r="N70" s="79">
        <v>0.23810000000000001</v>
      </c>
      <c r="O70" s="56">
        <f>M70*(1+N70)</f>
        <v>524.90689410300001</v>
      </c>
      <c r="P70" s="111"/>
      <c r="Q70" s="112"/>
    </row>
    <row r="71" spans="1:17" ht="15.75" thickBot="1" x14ac:dyDescent="0.3">
      <c r="A71" s="36"/>
      <c r="B71" s="37"/>
      <c r="C71" s="38"/>
      <c r="D71" s="50"/>
      <c r="E71" s="39"/>
      <c r="F71" s="40"/>
      <c r="G71" s="62"/>
      <c r="H71" s="39"/>
      <c r="I71" s="40"/>
      <c r="J71" s="62"/>
      <c r="K71" s="74"/>
      <c r="L71" s="74"/>
      <c r="M71" s="74"/>
      <c r="N71" s="75"/>
      <c r="O71" s="75"/>
      <c r="P71" s="111">
        <v>0</v>
      </c>
      <c r="Q71" s="112">
        <v>0</v>
      </c>
    </row>
    <row r="72" spans="1:17" ht="15.75" thickBot="1" x14ac:dyDescent="0.3">
      <c r="A72" s="41"/>
      <c r="B72" s="44" t="s">
        <v>68</v>
      </c>
      <c r="C72" s="42"/>
      <c r="D72" s="51"/>
      <c r="E72" s="45"/>
      <c r="F72" s="43"/>
      <c r="G72" s="65"/>
      <c r="H72" s="103">
        <f>SUM(H8,H19,H22,H25,H30,H41,H46,H53,H58,H63,H65,H70)</f>
        <v>24067.096000000001</v>
      </c>
      <c r="I72" s="65">
        <f t="shared" ref="I72" si="35">SUM(I8,I19,I22,I25,I30,I41,I46,I53,I58,I63,I65,I70)</f>
        <v>8768.6360000000004</v>
      </c>
      <c r="J72" s="104">
        <f>SUM(J8,J19,J22,J25,J30,J41,J46,J53,J58,J63,J65,J70)</f>
        <v>32835.731999999996</v>
      </c>
      <c r="K72" s="67"/>
      <c r="L72" s="76"/>
      <c r="M72" s="76">
        <f>SUM(M5:M71)</f>
        <v>23408.593342800003</v>
      </c>
      <c r="N72" s="80"/>
      <c r="O72" s="121">
        <f>SUM(O5:O71)</f>
        <v>28777.037208608876</v>
      </c>
      <c r="P72" s="123">
        <v>21039.256412157836</v>
      </c>
      <c r="Q72" s="124">
        <v>7737.7807964510403</v>
      </c>
    </row>
    <row r="73" spans="1:17" x14ac:dyDescent="0.25">
      <c r="A73" s="118"/>
      <c r="B73" s="117"/>
      <c r="C73" s="119"/>
      <c r="D73" s="119"/>
      <c r="E73" s="117"/>
      <c r="F73" s="117"/>
      <c r="G73" s="117"/>
      <c r="H73" s="117"/>
      <c r="I73" s="117"/>
      <c r="J73" s="117"/>
      <c r="K73" s="120"/>
      <c r="L73" s="120"/>
      <c r="M73" s="120"/>
      <c r="N73" s="66"/>
      <c r="O73" s="66"/>
    </row>
    <row r="74" spans="1:17" x14ac:dyDescent="0.25">
      <c r="A74" s="118"/>
      <c r="B74" s="117"/>
      <c r="C74" s="119"/>
      <c r="D74" s="119"/>
      <c r="E74" s="117"/>
      <c r="F74" s="117"/>
      <c r="G74" s="117"/>
      <c r="H74" s="117"/>
      <c r="I74" s="117"/>
      <c r="J74" s="117"/>
      <c r="K74" s="117"/>
      <c r="L74" s="117"/>
      <c r="M74" s="120"/>
      <c r="N74" s="66"/>
      <c r="O74" s="66"/>
    </row>
    <row r="75" spans="1:17" x14ac:dyDescent="0.25">
      <c r="A75" s="2"/>
      <c r="B75" s="1"/>
      <c r="C75" s="34"/>
      <c r="D75" s="34"/>
      <c r="E75" s="1"/>
      <c r="F75" s="1"/>
      <c r="G75" s="1"/>
      <c r="H75" s="1"/>
      <c r="I75" s="1"/>
      <c r="J75" s="1"/>
      <c r="K75" s="1"/>
      <c r="L75" s="1"/>
      <c r="M75" s="66"/>
      <c r="N75" s="66"/>
      <c r="O75" s="66"/>
    </row>
    <row r="76" spans="1:17" x14ac:dyDescent="0.25">
      <c r="A76" s="2"/>
      <c r="B76" s="1"/>
      <c r="C76" s="34"/>
      <c r="D76" s="34"/>
      <c r="E76" s="1"/>
      <c r="F76" s="1"/>
      <c r="G76" s="1"/>
      <c r="H76" s="1"/>
      <c r="I76" s="1"/>
      <c r="J76" s="1"/>
      <c r="K76" s="1"/>
      <c r="L76" s="1"/>
      <c r="M76" s="66"/>
      <c r="N76" s="66"/>
      <c r="O76" s="66"/>
    </row>
    <row r="77" spans="1:17" x14ac:dyDescent="0.25">
      <c r="A77" s="2"/>
      <c r="B77" s="1"/>
      <c r="C77" s="34"/>
      <c r="D77" s="34"/>
      <c r="E77" s="1"/>
      <c r="F77" s="1"/>
      <c r="G77" s="1"/>
      <c r="H77" s="1"/>
      <c r="I77" s="1"/>
      <c r="J77" s="1"/>
      <c r="K77" s="1"/>
      <c r="L77" s="1"/>
      <c r="M77" s="66"/>
      <c r="N77" s="66"/>
      <c r="O77" s="66"/>
      <c r="Q77" s="122"/>
    </row>
    <row r="78" spans="1:17" x14ac:dyDescent="0.25">
      <c r="A78" s="2"/>
      <c r="B78" s="1"/>
      <c r="C78" s="34"/>
      <c r="D78" s="34"/>
      <c r="E78" s="1"/>
      <c r="F78" s="1"/>
      <c r="G78" s="1"/>
      <c r="H78" s="1"/>
      <c r="I78" s="1"/>
      <c r="J78" s="1"/>
      <c r="K78" s="1"/>
      <c r="L78" s="1"/>
      <c r="M78" s="66"/>
      <c r="N78" s="66"/>
      <c r="O78" s="66"/>
    </row>
    <row r="79" spans="1:17" x14ac:dyDescent="0.25">
      <c r="A79" s="2"/>
      <c r="B79" s="1"/>
      <c r="C79" s="34"/>
      <c r="D79" s="34"/>
      <c r="E79" s="1"/>
      <c r="F79" s="1"/>
      <c r="G79" s="1"/>
      <c r="H79" s="1"/>
      <c r="I79" s="1"/>
      <c r="J79" s="1"/>
      <c r="K79" s="1"/>
      <c r="L79" s="1"/>
      <c r="M79" s="66"/>
      <c r="N79" s="66"/>
      <c r="O79" s="66"/>
    </row>
    <row r="80" spans="1:17" x14ac:dyDescent="0.25">
      <c r="A80" s="2"/>
      <c r="B80" s="1"/>
      <c r="C80" s="34"/>
      <c r="D80" s="34"/>
      <c r="E80" s="1"/>
      <c r="F80" s="1"/>
      <c r="G80" s="1"/>
      <c r="H80" s="1"/>
      <c r="I80" s="1"/>
      <c r="J80" s="1"/>
      <c r="K80" s="1"/>
      <c r="L80" s="1"/>
      <c r="M80" s="66"/>
      <c r="N80" s="66"/>
      <c r="O80" s="66"/>
    </row>
    <row r="81" spans="1:15" x14ac:dyDescent="0.25">
      <c r="A81" s="2"/>
      <c r="B81" s="1"/>
      <c r="C81" s="34"/>
      <c r="D81" s="34"/>
      <c r="E81" s="1"/>
      <c r="F81" s="1"/>
      <c r="G81" s="1"/>
      <c r="H81" s="1"/>
      <c r="I81" s="1"/>
      <c r="J81" s="1"/>
      <c r="K81" s="1"/>
      <c r="L81" s="1"/>
      <c r="M81" s="66"/>
      <c r="N81" s="66"/>
      <c r="O81" s="66"/>
    </row>
    <row r="82" spans="1:15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66"/>
      <c r="N82" s="66"/>
      <c r="O82" s="66"/>
    </row>
    <row r="83" spans="1:15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66"/>
      <c r="N83" s="66"/>
      <c r="O83" s="66"/>
    </row>
    <row r="84" spans="1:15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66"/>
      <c r="N84" s="66"/>
      <c r="O84" s="66"/>
    </row>
    <row r="85" spans="1:15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66"/>
      <c r="N85" s="66"/>
      <c r="O85" s="66"/>
    </row>
    <row r="86" spans="1:15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66"/>
      <c r="N86" s="66"/>
      <c r="O86" s="66"/>
    </row>
    <row r="87" spans="1:15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66"/>
      <c r="N87" s="66"/>
      <c r="O87" s="66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66"/>
      <c r="N88" s="66"/>
      <c r="O88" s="66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66"/>
      <c r="N89" s="66"/>
      <c r="O89" s="66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66"/>
      <c r="N90" s="66"/>
      <c r="O90" s="66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66"/>
      <c r="N91" s="66"/>
      <c r="O91" s="66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B96" s="1"/>
      <c r="C96" s="1"/>
      <c r="D96" s="1"/>
      <c r="E96" s="1"/>
      <c r="F96" s="1"/>
      <c r="G96" s="1"/>
      <c r="H96" s="1"/>
      <c r="I96" s="1"/>
    </row>
    <row r="97" spans="2:9" x14ac:dyDescent="0.25">
      <c r="B97" s="1"/>
      <c r="C97" s="1"/>
      <c r="D97" s="1"/>
      <c r="E97" s="1"/>
      <c r="F97" s="1"/>
      <c r="G97" s="1"/>
      <c r="H97" s="1"/>
      <c r="I97" s="1"/>
    </row>
  </sheetData>
  <mergeCells count="11">
    <mergeCell ref="A3:A4"/>
    <mergeCell ref="B3:B4"/>
    <mergeCell ref="D3:D4"/>
    <mergeCell ref="E3:G3"/>
    <mergeCell ref="H3:J3"/>
    <mergeCell ref="C3:C4"/>
    <mergeCell ref="E1:I1"/>
    <mergeCell ref="K1:M1"/>
    <mergeCell ref="N3:N4"/>
    <mergeCell ref="O3:O4"/>
    <mergeCell ref="K3:K4"/>
  </mergeCells>
  <pageMargins left="0.511811024" right="0.511811024" top="0.78740157499999996" bottom="0.78740157499999996" header="0.31496062000000002" footer="0.31496062000000002"/>
  <pageSetup paperSize="9" scale="40" fitToWidth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Vargas Tonollier</dc:creator>
  <cp:lastModifiedBy>Euclides Goulart Nunes Pereira</cp:lastModifiedBy>
  <cp:lastPrinted>2017-04-27T18:04:03Z</cp:lastPrinted>
  <dcterms:created xsi:type="dcterms:W3CDTF">2017-01-31T17:48:21Z</dcterms:created>
  <dcterms:modified xsi:type="dcterms:W3CDTF">2017-06-16T11:59:47Z</dcterms:modified>
</cp:coreProperties>
</file>